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8_{6DE1B0C0-A6F6-4462-A1FC-78B84823704E}" xr6:coauthVersionLast="47" xr6:coauthVersionMax="47" xr10:uidLastSave="{00000000-0000-0000-0000-000000000000}"/>
  <workbookProtection workbookAlgorithmName="SHA-512" workbookHashValue="t70PakHcHmhLWzsDPbCcrHA0kKQ2WykhRbNMD52ZT5Vx3Dv5ZnNQfcP2o3gpiYHgeGiqUlc3qsJSErUdiHxcXA==" workbookSaltValue="qzcEnImGITB45HzxpSwQ0w==" workbookSpinCount="100000" lockStructure="1"/>
  <bookViews>
    <workbookView xWindow="-120" yWindow="-120" windowWidth="29040" windowHeight="15720" firstSheet="1" activeTab="1" xr2:uid="{11D5292E-60EE-4A89-A15C-F8AA24E593A4}"/>
  </bookViews>
  <sheets>
    <sheet name="Ｑ＆Ａ" sheetId="25" r:id="rId1"/>
    <sheet name="【様式】共同研究変更申込書" sheetId="18" r:id="rId2"/>
    <sheet name="【様式】別紙（研究担当者が７名以上の場合）" sheetId="20" r:id="rId3"/>
    <sheet name="【様式】別紙2ＰＩ人件費積算シート" sheetId="27" r:id="rId4"/>
    <sheet name="人件費標準単価表" sheetId="28" r:id="rId5"/>
    <sheet name="企業等区分の定義について" sheetId="22" r:id="rId6"/>
    <sheet name="業種別区分一覧" sheetId="30" r:id="rId7"/>
    <sheet name="業種番号一覧" sheetId="15" r:id="rId8"/>
    <sheet name="大阪大学使用欄1" sheetId="23" r:id="rId9"/>
    <sheet name="大阪大学使用欄2" sheetId="24" r:id="rId10"/>
    <sheet name="大阪大学使用欄3" sheetId="26" r:id="rId11"/>
  </sheets>
  <definedNames>
    <definedName name="_xlnm._FilterDatabase" localSheetId="1" hidden="1">【様式】共同研究変更申込書!$C$70:$X$77</definedName>
    <definedName name="_xlnm.Print_Area" localSheetId="1">【様式】共同研究変更申込書!$B$2:$X$88</definedName>
    <definedName name="_xlnm.Print_Area" localSheetId="2">'【様式】別紙（研究担当者が７名以上の場合）'!$A$1:$I$20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0" l="1"/>
  <c r="I13" i="27" l="1"/>
  <c r="I12" i="27"/>
  <c r="I11" i="27"/>
  <c r="I10" i="27"/>
  <c r="I9" i="27"/>
  <c r="I8" i="27"/>
  <c r="I7" i="27"/>
  <c r="I5" i="27"/>
  <c r="N13" i="27"/>
  <c r="M13" i="27"/>
  <c r="N12" i="27"/>
  <c r="M12" i="27"/>
  <c r="N11" i="27"/>
  <c r="M11" i="27"/>
  <c r="N10" i="27"/>
  <c r="M10" i="27"/>
  <c r="N9" i="27"/>
  <c r="M9" i="27"/>
  <c r="N8" i="27"/>
  <c r="M8" i="27"/>
  <c r="N7" i="27"/>
  <c r="M7" i="27"/>
  <c r="N6" i="27"/>
  <c r="M6" i="27"/>
  <c r="N5" i="27"/>
  <c r="M5" i="27"/>
  <c r="C16" i="27"/>
  <c r="F6" i="27"/>
  <c r="F7" i="27"/>
  <c r="J7" i="27" s="1"/>
  <c r="F8" i="27"/>
  <c r="F9" i="27"/>
  <c r="J9" i="27" s="1"/>
  <c r="F10" i="27"/>
  <c r="J10" i="27" s="1"/>
  <c r="F11" i="27"/>
  <c r="F12" i="27"/>
  <c r="J12" i="27" s="1"/>
  <c r="F13" i="27"/>
  <c r="F5" i="27"/>
  <c r="I6" i="27" l="1"/>
  <c r="J6" i="27" s="1"/>
  <c r="K6" i="27" s="1"/>
  <c r="J8" i="27"/>
  <c r="J5" i="27"/>
  <c r="J13" i="27"/>
  <c r="K13" i="27" s="1"/>
  <c r="J11" i="27"/>
  <c r="K11" i="27" s="1"/>
  <c r="K5" i="27"/>
  <c r="K7" i="27"/>
  <c r="K9" i="27"/>
  <c r="K8" i="27"/>
  <c r="K10" i="27"/>
  <c r="K12" i="27"/>
  <c r="I14" i="27" l="1"/>
  <c r="J14" i="27" s="1"/>
  <c r="K14" i="27"/>
  <c r="U72" i="18" l="1"/>
  <c r="K16" i="27"/>
  <c r="BJ2" i="24"/>
  <c r="DO2" i="23" l="1"/>
  <c r="BH2" i="24"/>
  <c r="S40" i="18" l="1"/>
  <c r="Z2" i="24"/>
  <c r="Y2" i="24"/>
  <c r="N2" i="23" l="1"/>
  <c r="L2" i="23"/>
  <c r="H2" i="23"/>
  <c r="AW2" i="23"/>
  <c r="AP2" i="23"/>
  <c r="AI2" i="23"/>
  <c r="AB2" i="23"/>
  <c r="U2" i="23"/>
  <c r="DN2" i="23"/>
  <c r="DI2" i="23"/>
  <c r="DH2" i="23"/>
  <c r="DG2" i="23"/>
  <c r="B2" i="26" l="1"/>
  <c r="E2" i="26"/>
  <c r="M2" i="24" l="1"/>
  <c r="D2" i="26" s="1"/>
  <c r="AS2" i="24"/>
  <c r="AT2" i="24"/>
  <c r="AR2" i="24"/>
  <c r="AQ2" i="24"/>
  <c r="CW2" i="23" l="1"/>
  <c r="CV2" i="23"/>
  <c r="CQ2" i="23"/>
  <c r="CP2" i="23"/>
  <c r="P73" i="18"/>
  <c r="T2" i="24" s="1"/>
  <c r="P74" i="18"/>
  <c r="H2" i="24"/>
  <c r="C2" i="26" s="1"/>
  <c r="Z5" i="18"/>
  <c r="DL2" i="23"/>
  <c r="DK2" i="23"/>
  <c r="DB2" i="23" l="1"/>
  <c r="AP2" i="24"/>
  <c r="AO2" i="24"/>
  <c r="BB2" i="23"/>
  <c r="BA2" i="23"/>
  <c r="AZ2" i="23"/>
  <c r="DJ2" i="23"/>
  <c r="DD2" i="23" l="1"/>
  <c r="CU2" i="23"/>
  <c r="CY2" i="23"/>
  <c r="CX2" i="23"/>
  <c r="CO2" i="23"/>
  <c r="CS2" i="23"/>
  <c r="CR2" i="23"/>
  <c r="AY2" i="23"/>
  <c r="CN2" i="23"/>
  <c r="CM2" i="23"/>
  <c r="CK2" i="23"/>
  <c r="CJ2" i="23"/>
  <c r="CI2" i="23"/>
  <c r="CH2" i="23"/>
  <c r="CL2" i="23"/>
  <c r="CG2" i="23"/>
  <c r="CF2" i="23"/>
  <c r="CA2" i="23" s="1"/>
  <c r="CD2" i="23"/>
  <c r="CE2" i="23" s="1"/>
  <c r="CC2" i="23"/>
  <c r="CB2" i="23"/>
  <c r="BZ2" i="23"/>
  <c r="BY2" i="23"/>
  <c r="BT2" i="23" s="1"/>
  <c r="BW2" i="23"/>
  <c r="BX2" i="23" s="1"/>
  <c r="BV2" i="23"/>
  <c r="BU2" i="23"/>
  <c r="BS2" i="23"/>
  <c r="BR2" i="23"/>
  <c r="BM2" i="23" s="1"/>
  <c r="BP2" i="23"/>
  <c r="BQ2" i="23" s="1"/>
  <c r="BO2" i="23"/>
  <c r="BN2" i="23"/>
  <c r="BI2" i="23"/>
  <c r="BL2" i="23"/>
  <c r="BK2" i="23"/>
  <c r="BF2" i="23" s="1"/>
  <c r="BH2" i="23"/>
  <c r="BG2" i="23"/>
  <c r="BE2" i="23" l="1"/>
  <c r="K2" i="23"/>
  <c r="J2" i="23"/>
  <c r="I2" i="23"/>
  <c r="BD2" i="23" l="1"/>
  <c r="AU2" i="23"/>
  <c r="AV2" i="23" s="1"/>
  <c r="AT2" i="23"/>
  <c r="AS2" i="23"/>
  <c r="AR2" i="23"/>
  <c r="AQ2" i="23"/>
  <c r="AN2" i="23"/>
  <c r="AO2" i="23" s="1"/>
  <c r="AM2" i="23"/>
  <c r="AL2" i="23"/>
  <c r="AK2" i="23"/>
  <c r="AG2" i="23"/>
  <c r="AF2" i="23"/>
  <c r="AE2" i="23"/>
  <c r="AD2" i="23"/>
  <c r="Z2" i="23"/>
  <c r="AA2" i="23" s="1"/>
  <c r="Y2" i="23"/>
  <c r="X2" i="23"/>
  <c r="W2" i="23"/>
  <c r="AX2" i="23"/>
  <c r="AJ2" i="23"/>
  <c r="AH2" i="23"/>
  <c r="AC2" i="23"/>
  <c r="S2" i="23"/>
  <c r="R2" i="23"/>
  <c r="Q2" i="23"/>
  <c r="P2" i="23"/>
  <c r="V2" i="23"/>
  <c r="O2" i="23"/>
  <c r="G2" i="23" l="1"/>
  <c r="C2" i="23"/>
  <c r="E2" i="23"/>
  <c r="AD2" i="24"/>
  <c r="AC2" i="24"/>
  <c r="AB2" i="24"/>
  <c r="AA2" i="24"/>
  <c r="AE2" i="24"/>
  <c r="X2" i="24" l="1"/>
  <c r="V2" i="24"/>
  <c r="W2" i="24"/>
  <c r="D2" i="23"/>
  <c r="B2" i="23"/>
  <c r="A2" i="23"/>
  <c r="BJ2" i="23"/>
  <c r="T2" i="23"/>
  <c r="M2" i="23"/>
  <c r="F2" i="23"/>
  <c r="BC2" i="23"/>
  <c r="J76" i="18"/>
  <c r="CZ2" i="23" s="1"/>
  <c r="M76" i="18"/>
  <c r="CT2" i="23" s="1"/>
  <c r="P75" i="18"/>
  <c r="P72" i="18"/>
  <c r="R2" i="24" s="1"/>
  <c r="P71" i="18"/>
  <c r="Q2" i="24" s="1"/>
  <c r="S2" i="24" l="1"/>
  <c r="DE2" i="23"/>
  <c r="DC2" i="23"/>
  <c r="DA2" i="23"/>
  <c r="P76" i="18"/>
  <c r="DF2" i="23" s="1"/>
  <c r="S31" i="18"/>
  <c r="Z4" i="18"/>
  <c r="Z2" i="18"/>
  <c r="DM2" i="23" l="1"/>
  <c r="U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P29" authorId="0" shapeId="0" xr:uid="{1416D252-BDF3-4243-999F-F08C171BBBD9}">
      <text>
        <r>
          <rPr>
            <sz val="9"/>
            <color indexed="81"/>
            <rFont val="MS P ゴシック"/>
            <family val="3"/>
            <charset val="128"/>
          </rPr>
          <t xml:space="preserve">左記の「業種別区分」とは異なります。
</t>
        </r>
      </text>
    </comment>
    <comment ref="Q33" authorId="0" shapeId="0" xr:uid="{AF7F6576-15EA-49C6-AD13-1C0E32F735DE}">
      <text>
        <r>
          <rPr>
            <sz val="9"/>
            <color indexed="81"/>
            <rFont val="MS P ゴシック"/>
            <family val="3"/>
            <charset val="128"/>
          </rPr>
          <t>費目は例示です。適宜ご編集ください。
費目が足りない場合は16.自由記載欄に記入願います（行の挿入は不可としております）。</t>
        </r>
      </text>
    </comment>
    <comment ref="G45" authorId="0" shapeId="0" xr:uid="{DEBE8497-6233-4829-AE86-61D04F810F85}">
      <text>
        <r>
          <rPr>
            <sz val="9"/>
            <color indexed="81"/>
            <rFont val="MS P ゴシック"/>
            <family val="3"/>
            <charset val="128"/>
          </rPr>
          <t>変更のある項目にはチェックを入れ、
右枠内に変更後の内容を入力ください。
(変更がない項目は編集不要です。)</t>
        </r>
      </text>
    </comment>
    <comment ref="G53" authorId="0" shapeId="0" xr:uid="{9F65CEBB-C184-45C9-9AAA-2C920689B409}">
      <text>
        <r>
          <rPr>
            <sz val="9"/>
            <color indexed="81"/>
            <rFont val="MS P ゴシック"/>
            <family val="3"/>
            <charset val="128"/>
          </rPr>
          <t>研究協力者の場合は、区分を変更してください。</t>
        </r>
      </text>
    </comment>
    <comment ref="V53" authorId="0" shapeId="0" xr:uid="{BF18C540-FD77-46A0-B5C4-2AB43BCBD7A1}">
      <text>
        <r>
          <rPr>
            <sz val="9"/>
            <color indexed="81"/>
            <rFont val="MS P ゴシック"/>
            <family val="3"/>
            <charset val="128"/>
          </rPr>
          <t>変更がある場合は、その年月（日）について記入願います。</t>
        </r>
      </text>
    </comment>
    <comment ref="W61" authorId="0" shapeId="0" xr:uid="{B5AD02F2-5217-4145-B17E-10D21C9B52A2}">
      <text>
        <r>
          <rPr>
            <sz val="9"/>
            <color indexed="81"/>
            <rFont val="MS P ゴシック"/>
            <family val="3"/>
            <charset val="128"/>
          </rPr>
          <t>①変更がある場合は、その年月（日）について記入願います。
②企業等共同研究員の場合、本学への派遣期間を記入してください。</t>
        </r>
      </text>
    </comment>
    <comment ref="C69"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4" authorId="0" shapeId="0" xr:uid="{86BE47A4-AD89-4B10-BDC6-C81FA30D193E}">
      <text>
        <r>
          <rPr>
            <b/>
            <sz val="9"/>
            <color indexed="81"/>
            <rFont val="MS P ゴシック"/>
            <family val="3"/>
            <charset val="128"/>
          </rPr>
          <t>作成者:</t>
        </r>
        <r>
          <rPr>
            <sz val="9"/>
            <color indexed="81"/>
            <rFont val="MS P ゴシック"/>
            <family val="3"/>
            <charset val="128"/>
          </rPr>
          <t xml:space="preserve">
将来的に
当初は非表示</t>
        </r>
      </text>
    </comment>
    <comment ref="G83" authorId="0" shapeId="0" xr:uid="{BC301403-2232-4BAF-B9CC-CFB50CC18519}">
      <text>
        <r>
          <rPr>
            <sz val="9"/>
            <color indexed="81"/>
            <rFont val="MS P ゴシック"/>
            <family val="3"/>
            <charset val="128"/>
          </rPr>
          <t>yyyy/mm/dd方式で入力してください。
例）2021/12/1</t>
        </r>
      </text>
    </comment>
    <comment ref="G86" authorId="0" shapeId="0" xr:uid="{B051F379-2370-4D19-BDC5-7A6FC9C77015}">
      <text>
        <r>
          <rPr>
            <sz val="9"/>
            <color indexed="81"/>
            <rFont val="MS P ゴシック"/>
            <family val="3"/>
            <charset val="128"/>
          </rPr>
          <t>例)2021共9999
・契約管理番号は、契約書の１枚目上部に記載されています。
・不明の場合は「不明」と入力してください。</t>
        </r>
      </text>
    </comment>
    <comment ref="G87"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D674C4AB-A67A-41CC-BB2A-5AC457DAC911}">
      <text>
        <r>
          <rPr>
            <b/>
            <sz val="9"/>
            <color indexed="81"/>
            <rFont val="MS P ゴシック"/>
            <family val="3"/>
            <charset val="128"/>
          </rPr>
          <t xml:space="preserve">研究期間と合わせてください。
（例：1年間なら12ヶ月と入力願います）
</t>
        </r>
      </text>
    </comment>
    <comment ref="K4" authorId="0" shapeId="0" xr:uid="{9CCCCDE5-7BB3-472D-B66D-006F08DC2022}">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<sst xmlns="http://schemas.openxmlformats.org/spreadsheetml/2006/main" count="543" uniqueCount="452">
  <si>
    <t>設問番号</t>
    <rPh sb="0" eb="2">
      <t>セツモン</t>
    </rPh>
    <rPh sb="2" eb="4">
      <t>バンゴウ</t>
    </rPh>
    <phoneticPr fontId="18"/>
  </si>
  <si>
    <t>設問内容</t>
    <rPh sb="0" eb="2">
      <t>セツモン</t>
    </rPh>
    <rPh sb="2" eb="4">
      <t>ナイヨウ</t>
    </rPh>
    <phoneticPr fontId="18"/>
  </si>
  <si>
    <t>回答番号</t>
    <rPh sb="0" eb="2">
      <t>カイトウ</t>
    </rPh>
    <rPh sb="2" eb="4">
      <t>バンゴウ</t>
    </rPh>
    <phoneticPr fontId="18"/>
  </si>
  <si>
    <t>回答内容</t>
    <rPh sb="0" eb="2">
      <t>カイトウ</t>
    </rPh>
    <rPh sb="2" eb="4">
      <t>ナイヨウ</t>
    </rPh>
    <phoneticPr fontId="18"/>
  </si>
  <si>
    <t>Q1</t>
    <phoneticPr fontId="18"/>
  </si>
  <si>
    <t>複数機関での共同研究の場合どのように記載したらよいですか？</t>
    <rPh sb="0" eb="4">
      <t>フクスウキカン</t>
    </rPh>
    <rPh sb="6" eb="10">
      <t>キョウドウケンキュウ</t>
    </rPh>
    <rPh sb="11" eb="13">
      <t>バアイ</t>
    </rPh>
    <rPh sb="18" eb="20">
      <t>キサイ</t>
    </rPh>
    <phoneticPr fontId="18"/>
  </si>
  <si>
    <t>A1</t>
    <phoneticPr fontId="18"/>
  </si>
  <si>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8"/>
  </si>
  <si>
    <t>Q2</t>
    <phoneticPr fontId="18"/>
  </si>
  <si>
    <t>セルの幅に収まりきらなかった時、どうしたら良いですか？</t>
    <rPh sb="3" eb="4">
      <t>ハバ</t>
    </rPh>
    <rPh sb="5" eb="6">
      <t>オサ</t>
    </rPh>
    <rPh sb="14" eb="15">
      <t>トキ</t>
    </rPh>
    <rPh sb="21" eb="22">
      <t>ヨ</t>
    </rPh>
    <phoneticPr fontId="18"/>
  </si>
  <si>
    <t>A2</t>
  </si>
  <si>
    <t>「フォントサイズ」か「行の高さ」をご変更ください。</t>
    <rPh sb="11" eb="12">
      <t>ギョウ</t>
    </rPh>
    <rPh sb="13" eb="14">
      <t>タカ</t>
    </rPh>
    <rPh sb="18" eb="20">
      <t>ヘンコウ</t>
    </rPh>
    <phoneticPr fontId="18"/>
  </si>
  <si>
    <t>Q3</t>
    <phoneticPr fontId="18"/>
  </si>
  <si>
    <t>クラウドサイン以外の電子契約サービスは利用できますか？</t>
    <rPh sb="19" eb="21">
      <t>リヨウ</t>
    </rPh>
    <phoneticPr fontId="18"/>
  </si>
  <si>
    <t>A3</t>
    <phoneticPr fontId="18"/>
  </si>
  <si>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8"/>
  </si>
  <si>
    <t>申込日</t>
    <rPh sb="0" eb="3">
      <t>モウシコミビ</t>
    </rPh>
    <phoneticPr fontId="7"/>
  </si>
  <si>
    <t>大阪大学総長殿</t>
    <rPh sb="0" eb="4">
      <t>オオサカダイガク</t>
    </rPh>
    <rPh sb="4" eb="6">
      <t>ソウチョウ</t>
    </rPh>
    <rPh sb="6" eb="7">
      <t>ドノ</t>
    </rPh>
    <phoneticPr fontId="7"/>
  </si>
  <si>
    <t>申込者</t>
    <rPh sb="0" eb="2">
      <t>モウシコミ</t>
    </rPh>
    <rPh sb="2" eb="3">
      <t>シャ</t>
    </rPh>
    <phoneticPr fontId="18"/>
  </si>
  <si>
    <t>住所</t>
    <rPh sb="0" eb="2">
      <t>ジュウショ</t>
    </rPh>
    <phoneticPr fontId="7"/>
  </si>
  <si>
    <t>法人名</t>
    <rPh sb="0" eb="2">
      <t>ホウジン</t>
    </rPh>
    <rPh sb="2" eb="3">
      <t>メイ</t>
    </rPh>
    <phoneticPr fontId="7"/>
  </si>
  <si>
    <t>役職</t>
    <rPh sb="0" eb="2">
      <t>ヤクショク</t>
    </rPh>
    <phoneticPr fontId="7"/>
  </si>
  <si>
    <t>氏名</t>
    <rPh sb="0" eb="2">
      <t>シメイ</t>
    </rPh>
    <phoneticPr fontId="7"/>
  </si>
  <si>
    <t xml:space="preserve">  </t>
    <phoneticPr fontId="7"/>
  </si>
  <si>
    <t>共同研究変更申込書</t>
    <rPh sb="0" eb="1">
      <t>トモ</t>
    </rPh>
    <rPh sb="1" eb="2">
      <t>ドウ</t>
    </rPh>
    <rPh sb="2" eb="3">
      <t>ケン</t>
    </rPh>
    <rPh sb="3" eb="4">
      <t>キワム</t>
    </rPh>
    <rPh sb="4" eb="6">
      <t>ヘンコウ</t>
    </rPh>
    <rPh sb="6" eb="7">
      <t>サル</t>
    </rPh>
    <rPh sb="7" eb="8">
      <t>コ</t>
    </rPh>
    <rPh sb="8" eb="9">
      <t>ショ</t>
    </rPh>
    <phoneticPr fontId="7"/>
  </si>
  <si>
    <t>国立大学法人大阪大学共同研究規程を遵守の上、下記のとおり共同研究の変更を申し込みます。</t>
    <rPh sb="22" eb="24">
      <t>カキ</t>
    </rPh>
    <rPh sb="28" eb="30">
      <t>キョウドウ</t>
    </rPh>
    <rPh sb="30" eb="32">
      <t>ケンキュウ</t>
    </rPh>
    <rPh sb="33" eb="35">
      <t>ヘンコウ</t>
    </rPh>
    <rPh sb="36" eb="37">
      <t>モウ</t>
    </rPh>
    <rPh sb="38" eb="39">
      <t>コ</t>
    </rPh>
    <phoneticPr fontId="7"/>
  </si>
  <si>
    <t>記</t>
    <rPh sb="0" eb="1">
      <t>キ</t>
    </rPh>
    <phoneticPr fontId="7"/>
  </si>
  <si>
    <t>1.研究題目</t>
    <rPh sb="2" eb="4">
      <t>ケンキュウ</t>
    </rPh>
    <rPh sb="4" eb="6">
      <t>ダイモク</t>
    </rPh>
    <phoneticPr fontId="7"/>
  </si>
  <si>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8"/>
  </si>
  <si>
    <t>3.変更理由</t>
    <phoneticPr fontId="7"/>
  </si>
  <si>
    <t>4.申込者の契約窓口</t>
    <rPh sb="6" eb="8">
      <t>ケイヤク</t>
    </rPh>
    <rPh sb="8" eb="10">
      <t>マドグチ</t>
    </rPh>
    <phoneticPr fontId="7"/>
  </si>
  <si>
    <t>郵便番号</t>
    <rPh sb="0" eb="2">
      <t>ユウビン</t>
    </rPh>
    <rPh sb="2" eb="4">
      <t>バンゴウ</t>
    </rPh>
    <phoneticPr fontId="7"/>
  </si>
  <si>
    <t>〒</t>
    <phoneticPr fontId="7"/>
  </si>
  <si>
    <t>所属部課等</t>
    <rPh sb="0" eb="2">
      <t>ショゾク</t>
    </rPh>
    <rPh sb="2" eb="4">
      <t>ブカ</t>
    </rPh>
    <rPh sb="4" eb="5">
      <t>トウ</t>
    </rPh>
    <phoneticPr fontId="7"/>
  </si>
  <si>
    <t>担当者氏名</t>
    <rPh sb="0" eb="3">
      <t>タントウシャ</t>
    </rPh>
    <rPh sb="3" eb="5">
      <t>シメイ</t>
    </rPh>
    <phoneticPr fontId="7"/>
  </si>
  <si>
    <t>TEL</t>
    <phoneticPr fontId="7"/>
  </si>
  <si>
    <t>E-mail</t>
    <phoneticPr fontId="7"/>
  </si>
  <si>
    <t>5.ご請求書送付先</t>
    <rPh sb="3" eb="6">
      <t>セイキュウショ</t>
    </rPh>
    <rPh sb="6" eb="9">
      <t>ソウフサキ</t>
    </rPh>
    <phoneticPr fontId="7"/>
  </si>
  <si>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7"/>
  </si>
  <si>
    <t>選択してください</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</si>
  <si>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7"/>
  </si>
  <si>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7"/>
  </si>
  <si>
    <t>契約者役職名</t>
    <rPh sb="0" eb="2">
      <t>ケイヤク</t>
    </rPh>
    <rPh sb="2" eb="3">
      <t>シャ</t>
    </rPh>
    <rPh sb="3" eb="6">
      <t>ヤクショクメイ</t>
    </rPh>
    <phoneticPr fontId="7"/>
  </si>
  <si>
    <t>契約者氏名</t>
    <rPh sb="0" eb="2">
      <t>ケイヤク</t>
    </rPh>
    <rPh sb="2" eb="3">
      <t>シャ</t>
    </rPh>
    <rPh sb="3" eb="5">
      <t>シメイ</t>
    </rPh>
    <phoneticPr fontId="7"/>
  </si>
  <si>
    <t>踏襲を希望する契約書情報</t>
    <rPh sb="0" eb="2">
      <t>トウシュウ</t>
    </rPh>
    <rPh sb="3" eb="5">
      <t>キボウ</t>
    </rPh>
    <rPh sb="7" eb="10">
      <t>ケイヤクショ</t>
    </rPh>
    <rPh sb="10" eb="12">
      <t>ジョウホウ</t>
    </rPh>
    <phoneticPr fontId="7"/>
  </si>
  <si>
    <t>契約締結日（　　　　）、研究題目（　　　　）</t>
    <rPh sb="0" eb="2">
      <t>ケイヤク</t>
    </rPh>
    <rPh sb="2" eb="4">
      <t>テイケツ</t>
    </rPh>
    <rPh sb="4" eb="5">
      <t>ビ</t>
    </rPh>
    <rPh sb="12" eb="14">
      <t>ケンキュウ</t>
    </rPh>
    <rPh sb="14" eb="16">
      <t>ダイモク</t>
    </rPh>
    <phoneticPr fontId="7"/>
  </si>
  <si>
    <t>企業等区分</t>
    <rPh sb="0" eb="2">
      <t>キギョウ</t>
    </rPh>
    <rPh sb="2" eb="3">
      <t>トウ</t>
    </rPh>
    <rPh sb="3" eb="5">
      <t>クブン</t>
    </rPh>
    <phoneticPr fontId="18"/>
  </si>
  <si>
    <t>業種番号
（別シート「業種番号一覧」を参照し、業種番号を入力してください。）</t>
    <rPh sb="6" eb="7">
      <t>ベツ</t>
    </rPh>
    <rPh sb="23" eb="25">
      <t>ギョウシュ</t>
    </rPh>
    <rPh sb="25" eb="27">
      <t>バンゴウ</t>
    </rPh>
    <rPh sb="28" eb="30">
      <t>ニュウリョク</t>
    </rPh>
    <phoneticPr fontId="7"/>
  </si>
  <si>
    <t>業種名（自動入力）</t>
    <rPh sb="0" eb="2">
      <t>ギョウシュ</t>
    </rPh>
    <rPh sb="2" eb="3">
      <t>メイ</t>
    </rPh>
    <rPh sb="4" eb="6">
      <t>ジドウ</t>
    </rPh>
    <rPh sb="6" eb="8">
      <t>ニュウリョク</t>
    </rPh>
    <phoneticPr fontId="7"/>
  </si>
  <si>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8"/>
  </si>
  <si>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7"/>
  </si>
  <si>
    <t>原材料費</t>
    <rPh sb="0" eb="3">
      <t>ゲンザイリョウ</t>
    </rPh>
    <rPh sb="3" eb="4">
      <t>ヒ</t>
    </rPh>
    <phoneticPr fontId="7"/>
  </si>
  <si>
    <t>人件費</t>
    <rPh sb="0" eb="3">
      <t>ジンケンヒ</t>
    </rPh>
    <phoneticPr fontId="7"/>
  </si>
  <si>
    <t>※各区分の定義については別シート「企業等区分の定義について」をご参照ください。</t>
    <phoneticPr fontId="18"/>
  </si>
  <si>
    <t>経費（旅費）</t>
    <rPh sb="0" eb="2">
      <t>ケイヒ</t>
    </rPh>
    <rPh sb="3" eb="5">
      <t>リョヒ</t>
    </rPh>
    <phoneticPr fontId="7"/>
  </si>
  <si>
    <t>経費（器具備品費）</t>
    <rPh sb="0" eb="2">
      <t>ケイヒ</t>
    </rPh>
    <rPh sb="3" eb="8">
      <t>キグビヒンヒ</t>
    </rPh>
    <phoneticPr fontId="7"/>
  </si>
  <si>
    <t>経費（外注費）</t>
    <rPh sb="3" eb="6">
      <t>ガイチュウヒ</t>
    </rPh>
    <phoneticPr fontId="7"/>
  </si>
  <si>
    <t>以下該当する場合にチェックしてください。</t>
    <phoneticPr fontId="18"/>
  </si>
  <si>
    <t>経費（その他）</t>
    <rPh sb="5" eb="6">
      <t>タ</t>
    </rPh>
    <phoneticPr fontId="7"/>
  </si>
  <si>
    <t>大阪大学発ベンチャー</t>
    <rPh sb="0" eb="2">
      <t>オオサカ</t>
    </rPh>
    <rPh sb="2" eb="5">
      <t>ダイガクハツ</t>
    </rPh>
    <phoneticPr fontId="7"/>
  </si>
  <si>
    <t>〇〇費</t>
    <rPh sb="2" eb="3">
      <t>ヒ</t>
    </rPh>
    <phoneticPr fontId="7"/>
  </si>
  <si>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7"/>
  </si>
  <si>
    <t>直接経費合計（自動入力）</t>
    <rPh sb="0" eb="4">
      <t>チョクセツケイヒ</t>
    </rPh>
    <rPh sb="4" eb="6">
      <t>ゴウケイ</t>
    </rPh>
    <rPh sb="7" eb="11">
      <t>ジドウニュウリョク</t>
    </rPh>
    <phoneticPr fontId="7"/>
  </si>
  <si>
    <t>8.締結方法の選択</t>
    <rPh sb="2" eb="4">
      <t>テイケツ</t>
    </rPh>
    <rPh sb="4" eb="6">
      <t>ホウホウ</t>
    </rPh>
    <rPh sb="7" eb="9">
      <t>センタク</t>
    </rPh>
    <phoneticPr fontId="18"/>
  </si>
  <si>
    <t>ご希望の契約方法を選択してください。</t>
    <rPh sb="1" eb="3">
      <t>キボウ</t>
    </rPh>
    <rPh sb="4" eb="6">
      <t>ケイヤク</t>
    </rPh>
    <rPh sb="6" eb="8">
      <t>ホウホウ</t>
    </rPh>
    <rPh sb="9" eb="11">
      <t>センタク</t>
    </rPh>
    <phoneticPr fontId="7"/>
  </si>
  <si>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phoneticPr fontId="18"/>
  </si>
  <si>
    <t>変更内容記入欄</t>
    <rPh sb="0" eb="2">
      <t>ヘンコウ</t>
    </rPh>
    <rPh sb="2" eb="4">
      <t>ナイヨウ</t>
    </rPh>
    <rPh sb="4" eb="6">
      <t>キニュウ</t>
    </rPh>
    <rPh sb="6" eb="7">
      <t>ラン</t>
    </rPh>
    <phoneticPr fontId="18"/>
  </si>
  <si>
    <t>9.研究目的</t>
    <rPh sb="2" eb="4">
      <t>ケンキュウ</t>
    </rPh>
    <rPh sb="4" eb="6">
      <t>モクテキ</t>
    </rPh>
    <phoneticPr fontId="7"/>
  </si>
  <si>
    <t>変更の有無
(変更する場合、
右欄にチェック)</t>
    <rPh sb="0" eb="2">
      <t>ヘンコウ</t>
    </rPh>
    <rPh sb="3" eb="5">
      <t>ウム</t>
    </rPh>
    <rPh sb="7" eb="9">
      <t>ヘンコウ</t>
    </rPh>
    <rPh sb="15" eb="17">
      <t>ウラン</t>
    </rPh>
    <phoneticPr fontId="18"/>
  </si>
  <si>
    <r>
      <t>変更する</t>
    </r>
    <r>
      <rPr>
        <sz val="11"/>
        <rFont val="ＭＳ Ｐゴシック"/>
        <family val="3"/>
        <charset val="128"/>
      </rPr>
      <t xml:space="preserve">
（変更後の内容を右に記載してください）</t>
    </r>
    <phoneticPr fontId="18"/>
  </si>
  <si>
    <t>変更後</t>
    <rPh sb="0" eb="2">
      <t>ヘンコウ</t>
    </rPh>
    <rPh sb="2" eb="3">
      <t>ゴ</t>
    </rPh>
    <phoneticPr fontId="18"/>
  </si>
  <si>
    <t>10.研究内容</t>
    <rPh sb="3" eb="5">
      <t>ケンキュウ</t>
    </rPh>
    <rPh sb="5" eb="7">
      <t>ナイヨウ</t>
    </rPh>
    <phoneticPr fontId="7"/>
  </si>
  <si>
    <t>11.研究期間</t>
    <rPh sb="3" eb="5">
      <t>ケンキュウ</t>
    </rPh>
    <rPh sb="5" eb="7">
      <t>キカン</t>
    </rPh>
    <phoneticPr fontId="7"/>
  </si>
  <si>
    <t>から</t>
    <phoneticPr fontId="18"/>
  </si>
  <si>
    <t>まで</t>
    <phoneticPr fontId="18"/>
  </si>
  <si>
    <t>12.研究実施場所</t>
    <rPh sb="3" eb="5">
      <t>ケンキュウ</t>
    </rPh>
    <rPh sb="5" eb="7">
      <t>ジッシ</t>
    </rPh>
    <rPh sb="7" eb="9">
      <t>バショ</t>
    </rPh>
    <phoneticPr fontId="7"/>
  </si>
  <si>
    <t>大阪大学：</t>
    <phoneticPr fontId="18"/>
  </si>
  <si>
    <t>申込者：</t>
    <rPh sb="0" eb="2">
      <t>モウシコミ</t>
    </rPh>
    <rPh sb="2" eb="3">
      <t>シャ</t>
    </rPh>
    <phoneticPr fontId="18"/>
  </si>
  <si>
    <t>13.研究者（大阪大学）</t>
    <rPh sb="3" eb="6">
      <t>ケンキュウシャ</t>
    </rPh>
    <phoneticPr fontId="7"/>
  </si>
  <si>
    <t>区分</t>
    <rPh sb="0" eb="2">
      <t>クブン</t>
    </rPh>
    <phoneticPr fontId="7"/>
  </si>
  <si>
    <t>所属部局・専攻名等</t>
    <rPh sb="0" eb="2">
      <t>ショゾク</t>
    </rPh>
    <rPh sb="2" eb="4">
      <t>ブキョク</t>
    </rPh>
    <rPh sb="5" eb="7">
      <t>センコウ</t>
    </rPh>
    <rPh sb="7" eb="8">
      <t>メイ</t>
    </rPh>
    <rPh sb="8" eb="9">
      <t>トウ</t>
    </rPh>
    <phoneticPr fontId="7"/>
  </si>
  <si>
    <t>職名</t>
    <rPh sb="0" eb="2">
      <t>ショクメイ</t>
    </rPh>
    <phoneticPr fontId="7"/>
  </si>
  <si>
    <t>具体的な役割</t>
    <rPh sb="0" eb="3">
      <t>グタイテキ</t>
    </rPh>
    <rPh sb="4" eb="6">
      <t>ヤクワリ</t>
    </rPh>
    <phoneticPr fontId="7"/>
  </si>
  <si>
    <t>備考（参画時期等）</t>
    <rPh sb="0" eb="2">
      <t>ビコウ</t>
    </rPh>
    <rPh sb="7" eb="8">
      <t>トウ</t>
    </rPh>
    <phoneticPr fontId="7"/>
  </si>
  <si>
    <t>研究代表者</t>
    <rPh sb="0" eb="2">
      <t>ケンキュウ</t>
    </rPh>
    <rPh sb="2" eb="5">
      <t>ダイヒョウシャ</t>
    </rPh>
    <phoneticPr fontId="7"/>
  </si>
  <si>
    <t>研究担当者</t>
    <phoneticPr fontId="18"/>
  </si>
  <si>
    <t>研究担当者</t>
  </si>
  <si>
    <t>変更の有無
(変更する場合、
下欄にチェック)</t>
    <rPh sb="0" eb="2">
      <t>ヘンコウ</t>
    </rPh>
    <rPh sb="3" eb="5">
      <t>ウム</t>
    </rPh>
    <rPh sb="7" eb="9">
      <t>ヘンコウ</t>
    </rPh>
    <rPh sb="11" eb="13">
      <t>バアイ</t>
    </rPh>
    <rPh sb="15" eb="16">
      <t>シタ</t>
    </rPh>
    <rPh sb="16" eb="17">
      <t>ラン</t>
    </rPh>
    <phoneticPr fontId="18"/>
  </si>
  <si>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8"/>
  </si>
  <si>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8"/>
  </si>
  <si>
    <t>14.研究者（申込者）</t>
    <rPh sb="3" eb="5">
      <t>ケンキュウ</t>
    </rPh>
    <rPh sb="5" eb="6">
      <t>シャ</t>
    </rPh>
    <phoneticPr fontId="7"/>
  </si>
  <si>
    <t>所属部署名等</t>
    <rPh sb="0" eb="2">
      <t>ショゾク</t>
    </rPh>
    <rPh sb="2" eb="4">
      <t>ブショ</t>
    </rPh>
    <rPh sb="4" eb="5">
      <t>メイ</t>
    </rPh>
    <rPh sb="5" eb="6">
      <t>トウ</t>
    </rPh>
    <phoneticPr fontId="7"/>
  </si>
  <si>
    <t>企業等共同研究員には○印</t>
    <rPh sb="0" eb="3">
      <t>キギョウトウ</t>
    </rPh>
    <rPh sb="3" eb="5">
      <t>キョウドウ</t>
    </rPh>
    <rPh sb="5" eb="7">
      <t>ケンキュウ</t>
    </rPh>
    <rPh sb="7" eb="8">
      <t>イン</t>
    </rPh>
    <rPh sb="11" eb="12">
      <t>シルシ</t>
    </rPh>
    <phoneticPr fontId="18"/>
  </si>
  <si>
    <t>備考（参画時期、企業等共同研究派遣期間等）</t>
    <rPh sb="0" eb="2">
      <t>ビコウ</t>
    </rPh>
    <rPh sb="3" eb="5">
      <t>サンカク</t>
    </rPh>
    <rPh sb="5" eb="7">
      <t>ジキ</t>
    </rPh>
    <rPh sb="8" eb="15">
      <t>キギョウトウキョウドウケンキュウ</t>
    </rPh>
    <rPh sb="15" eb="17">
      <t>ハケン</t>
    </rPh>
    <rPh sb="17" eb="19">
      <t>キカン</t>
    </rPh>
    <rPh sb="19" eb="20">
      <t>トウ</t>
    </rPh>
    <phoneticPr fontId="18"/>
  </si>
  <si>
    <t>×</t>
    <phoneticPr fontId="18"/>
  </si>
  <si>
    <t>×</t>
  </si>
  <si>
    <r>
      <t xml:space="preserve">変更する
</t>
    </r>
    <r>
      <rPr>
        <sz val="10"/>
        <rFont val="ＭＳ Ｐゴシック"/>
        <family val="3"/>
        <charset val="128"/>
      </rPr>
      <t>（変更後の内容を右に記載してください）</t>
    </r>
    <phoneticPr fontId="18"/>
  </si>
  <si>
    <t xml:space="preserve">15.共同研究費
（申込者負担）
</t>
    <rPh sb="3" eb="5">
      <t>キョウドウ</t>
    </rPh>
    <rPh sb="5" eb="8">
      <t>ケンキュウヒ</t>
    </rPh>
    <rPh sb="13" eb="15">
      <t>フタン</t>
    </rPh>
    <phoneticPr fontId="7"/>
  </si>
  <si>
    <t>【変更前】</t>
    <rPh sb="1" eb="3">
      <t>ヘンコウ</t>
    </rPh>
    <rPh sb="3" eb="4">
      <t>マエ</t>
    </rPh>
    <phoneticPr fontId="18"/>
  </si>
  <si>
    <t>【変更後】</t>
    <rPh sb="1" eb="3">
      <t>ヘンコウ</t>
    </rPh>
    <rPh sb="3" eb="4">
      <t>ゴ</t>
    </rPh>
    <phoneticPr fontId="18"/>
  </si>
  <si>
    <t>【差（自動計算）】</t>
    <rPh sb="1" eb="2">
      <t>サ</t>
    </rPh>
    <rPh sb="3" eb="5">
      <t>ジドウ</t>
    </rPh>
    <rPh sb="5" eb="7">
      <t>ケイサン</t>
    </rPh>
    <phoneticPr fontId="18"/>
  </si>
  <si>
    <t>直接経費</t>
    <rPh sb="0" eb="2">
      <t>チョクセツ</t>
    </rPh>
    <rPh sb="2" eb="4">
      <t>ケイヒ</t>
    </rPh>
    <phoneticPr fontId="7"/>
  </si>
  <si>
    <t>円</t>
    <phoneticPr fontId="18"/>
  </si>
  <si>
    <t>（消費税を含む）
※直接経費に承継教員（教授・准教授・講師・助教）の人件費を含む場合はチェックの上【様式】別紙2　ＰＩ人件費積算シートの記入をお願いします。</t>
    <phoneticPr fontId="18"/>
  </si>
  <si>
    <t>学術貢献費</t>
    <rPh sb="0" eb="4">
      <t>ガクジュツコウケン</t>
    </rPh>
    <rPh sb="4" eb="5">
      <t>ヒ</t>
    </rPh>
    <phoneticPr fontId="7"/>
  </si>
  <si>
    <t>（消費税を
含む）</t>
    <phoneticPr fontId="18"/>
  </si>
  <si>
    <t>産学連携推進
活動経費</t>
    <rPh sb="0" eb="2">
      <t>サンガク</t>
    </rPh>
    <rPh sb="2" eb="4">
      <t>レンケイ</t>
    </rPh>
    <rPh sb="4" eb="6">
      <t>スイシン</t>
    </rPh>
    <rPh sb="7" eb="9">
      <t>カツドウ</t>
    </rPh>
    <rPh sb="9" eb="11">
      <t>ケイヒ</t>
    </rPh>
    <phoneticPr fontId="7"/>
  </si>
  <si>
    <t>（消費税を含む）〔（直接経費+学術貢献費）×30％）〕</t>
    <rPh sb="15" eb="20">
      <t>ガクジュツコウケンヒ</t>
    </rPh>
    <phoneticPr fontId="18"/>
  </si>
  <si>
    <t>変更の有無</t>
    <rPh sb="0" eb="2">
      <t>ヘンコウ</t>
    </rPh>
    <rPh sb="3" eb="5">
      <t>ウム</t>
    </rPh>
    <phoneticPr fontId="18"/>
  </si>
  <si>
    <t>企業等共同研究員
研究料</t>
    <rPh sb="0" eb="2">
      <t>キギョウ</t>
    </rPh>
    <rPh sb="2" eb="3">
      <t>トウ</t>
    </rPh>
    <rPh sb="3" eb="5">
      <t>キョウドウ</t>
    </rPh>
    <rPh sb="5" eb="8">
      <t>ケンキュウイン</t>
    </rPh>
    <rPh sb="9" eb="11">
      <t>ケンキュウ</t>
    </rPh>
    <rPh sb="11" eb="12">
      <t>リョウ</t>
    </rPh>
    <phoneticPr fontId="7"/>
  </si>
  <si>
    <t>円</t>
    <rPh sb="0" eb="1">
      <t>エン</t>
    </rPh>
    <phoneticPr fontId="18"/>
  </si>
  <si>
    <t>大阪大学に派遣する企業等共同研究員1名・1ヶ月あたり　36,600円</t>
    <rPh sb="9" eb="12">
      <t>キギョウトウ</t>
    </rPh>
    <phoneticPr fontId="18"/>
  </si>
  <si>
    <r>
      <t xml:space="preserve">　変更する
</t>
    </r>
    <r>
      <rPr>
        <sz val="10"/>
        <rFont val="ＭＳ Ｐゴシック"/>
        <family val="3"/>
        <charset val="128"/>
      </rPr>
      <t>（変更後の内容を右に記載してください）</t>
    </r>
    <phoneticPr fontId="18"/>
  </si>
  <si>
    <t>合計（自動計算）</t>
    <rPh sb="0" eb="2">
      <t>ゴウケイ</t>
    </rPh>
    <rPh sb="3" eb="5">
      <t>ジドウ</t>
    </rPh>
    <rPh sb="5" eb="7">
      <t>ケイサン</t>
    </rPh>
    <phoneticPr fontId="7"/>
  </si>
  <si>
    <t>16.自由記載欄</t>
    <rPh sb="3" eb="5">
      <t>ジユウ</t>
    </rPh>
    <rPh sb="5" eb="7">
      <t>キサイ</t>
    </rPh>
    <rPh sb="7" eb="8">
      <t>ラン</t>
    </rPh>
    <phoneticPr fontId="7"/>
  </si>
  <si>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7"/>
  </si>
  <si>
    <t>部局承認（予定）年月日</t>
    <rPh sb="0" eb="2">
      <t>ブキョク</t>
    </rPh>
    <rPh sb="2" eb="4">
      <t>ショウニン</t>
    </rPh>
    <rPh sb="5" eb="7">
      <t>ヨテイ</t>
    </rPh>
    <rPh sb="8" eb="11">
      <t>ネンガッピ</t>
    </rPh>
    <phoneticPr fontId="7"/>
  </si>
  <si>
    <t>部局連絡担当者</t>
    <rPh sb="0" eb="2">
      <t>ブキョク</t>
    </rPh>
    <rPh sb="2" eb="4">
      <t>レンラク</t>
    </rPh>
    <rPh sb="4" eb="6">
      <t>タントウ</t>
    </rPh>
    <rPh sb="6" eb="7">
      <t>シャ</t>
    </rPh>
    <phoneticPr fontId="7"/>
  </si>
  <si>
    <t>所属</t>
    <rPh sb="0" eb="2">
      <t>ショゾク</t>
    </rPh>
    <phoneticPr fontId="7"/>
  </si>
  <si>
    <t>tel</t>
    <phoneticPr fontId="7"/>
  </si>
  <si>
    <t>吹田171-</t>
  </si>
  <si>
    <t>付随データの有無</t>
    <rPh sb="0" eb="2">
      <t>フズイ</t>
    </rPh>
    <rPh sb="6" eb="8">
      <t>ウム</t>
    </rPh>
    <phoneticPr fontId="7"/>
  </si>
  <si>
    <t>契約書</t>
    <rPh sb="0" eb="3">
      <t>ケイヤクショ</t>
    </rPh>
    <phoneticPr fontId="7"/>
  </si>
  <si>
    <t>なし</t>
  </si>
  <si>
    <t>その他</t>
    <rPh sb="2" eb="3">
      <t>タ</t>
    </rPh>
    <phoneticPr fontId="7"/>
  </si>
  <si>
    <t>なし</t>
    <phoneticPr fontId="18"/>
  </si>
  <si>
    <t>契約管理番号</t>
    <rPh sb="0" eb="2">
      <t>ケイヤク</t>
    </rPh>
    <rPh sb="2" eb="4">
      <t>カンリ</t>
    </rPh>
    <rPh sb="4" eb="6">
      <t>バンゴウ</t>
    </rPh>
    <phoneticPr fontId="7"/>
  </si>
  <si>
    <t>部局担当者自由記載欄</t>
    <rPh sb="0" eb="2">
      <t>ブキョク</t>
    </rPh>
    <rPh sb="2" eb="5">
      <t>タントウシャ</t>
    </rPh>
    <rPh sb="5" eb="10">
      <t>ジユウキサイラン</t>
    </rPh>
    <phoneticPr fontId="7"/>
  </si>
  <si>
    <t>大企業</t>
  </si>
  <si>
    <t>○</t>
    <phoneticPr fontId="7"/>
  </si>
  <si>
    <t>中小企業</t>
  </si>
  <si>
    <t>小規模企業</t>
  </si>
  <si>
    <t>企業以外</t>
    <rPh sb="0" eb="2">
      <t>キギョウ</t>
    </rPh>
    <rPh sb="2" eb="4">
      <t>イガイ</t>
    </rPh>
    <phoneticPr fontId="7"/>
  </si>
  <si>
    <t>ライフサイエンス</t>
  </si>
  <si>
    <t>情報通信</t>
  </si>
  <si>
    <t>環境</t>
  </si>
  <si>
    <t>ナノテクノロジー・材料</t>
  </si>
  <si>
    <t>エネルギー</t>
  </si>
  <si>
    <t>ものづくり技術</t>
    <phoneticPr fontId="7"/>
  </si>
  <si>
    <t>社会基盤</t>
  </si>
  <si>
    <t>フロンティア</t>
  </si>
  <si>
    <t>【様式】別紙（研究担当者が7名以上の場合）</t>
    <phoneticPr fontId="18"/>
  </si>
  <si>
    <t>6.研究者（大阪大学）</t>
    <rPh sb="2" eb="5">
      <t>ケンキュウシャ</t>
    </rPh>
    <phoneticPr fontId="7"/>
  </si>
  <si>
    <t>所属部局・専攻名等</t>
    <rPh sb="0" eb="2">
      <t>ショゾク</t>
    </rPh>
    <rPh sb="2" eb="4">
      <t>ブキョク</t>
    </rPh>
    <rPh sb="5" eb="7">
      <t>センコウ</t>
    </rPh>
    <rPh sb="7" eb="9">
      <t>メイトウ</t>
    </rPh>
    <phoneticPr fontId="7"/>
  </si>
  <si>
    <t>備考</t>
    <rPh sb="0" eb="2">
      <t>ビコウ</t>
    </rPh>
    <phoneticPr fontId="18"/>
  </si>
  <si>
    <t>共同研究申込書本紙へ戻る</t>
    <rPh sb="0" eb="4">
      <t>キョウドウケンキュウ</t>
    </rPh>
    <rPh sb="4" eb="7">
      <t>モウシコミショ</t>
    </rPh>
    <rPh sb="7" eb="9">
      <t>ホンシ</t>
    </rPh>
    <rPh sb="10" eb="11">
      <t>モド</t>
    </rPh>
    <phoneticPr fontId="18"/>
  </si>
  <si>
    <t>※さらに足りなければ、適宜行を追加してください。</t>
    <rPh sb="4" eb="5">
      <t>タ</t>
    </rPh>
    <rPh sb="11" eb="13">
      <t>テキギ</t>
    </rPh>
    <rPh sb="13" eb="14">
      <t>ギョウ</t>
    </rPh>
    <rPh sb="15" eb="17">
      <t>ツイカ</t>
    </rPh>
    <phoneticPr fontId="18"/>
  </si>
  <si>
    <t>7.研究者（申込者）</t>
    <phoneticPr fontId="7"/>
  </si>
  <si>
    <t>企業等共同研究員には○印</t>
    <phoneticPr fontId="18"/>
  </si>
  <si>
    <t>備考
（企業等共同研究派遣期間等）</t>
    <rPh sb="0" eb="2">
      <t>ビコウ</t>
    </rPh>
    <rPh sb="4" eb="6">
      <t>キギョウ</t>
    </rPh>
    <rPh sb="6" eb="7">
      <t>トウ</t>
    </rPh>
    <rPh sb="7" eb="9">
      <t>キョウドウ</t>
    </rPh>
    <rPh sb="9" eb="11">
      <t>ケンキュウ</t>
    </rPh>
    <rPh sb="11" eb="13">
      <t>ハケン</t>
    </rPh>
    <rPh sb="13" eb="15">
      <t>キカン</t>
    </rPh>
    <rPh sb="15" eb="16">
      <t>トウ</t>
    </rPh>
    <phoneticPr fontId="7"/>
  </si>
  <si>
    <t>※さらに足りなければ、適宜行を挿入するなどし、追加してください。</t>
    <rPh sb="4" eb="5">
      <t>タ</t>
    </rPh>
    <rPh sb="11" eb="13">
      <t>テキギ</t>
    </rPh>
    <rPh sb="13" eb="14">
      <t>ギョウ</t>
    </rPh>
    <rPh sb="15" eb="17">
      <t>ソウニュウ</t>
    </rPh>
    <rPh sb="23" eb="25">
      <t>ツイカ</t>
    </rPh>
    <phoneticPr fontId="18"/>
  </si>
  <si>
    <t>別紙2　ＰＩ人件費積算シート</t>
    <rPh sb="0" eb="2">
      <t>ベッシ</t>
    </rPh>
    <rPh sb="6" eb="9">
      <t>ジンケンヒ</t>
    </rPh>
    <rPh sb="9" eb="11">
      <t>セキサン</t>
    </rPh>
    <phoneticPr fontId="36"/>
  </si>
  <si>
    <t>研究者氏名</t>
    <rPh sb="0" eb="3">
      <t>ケンキュウシャ</t>
    </rPh>
    <rPh sb="3" eb="5">
      <t>シメイ</t>
    </rPh>
    <phoneticPr fontId="36"/>
  </si>
  <si>
    <r>
      <t xml:space="preserve">職名
</t>
    </r>
    <r>
      <rPr>
        <sz val="8"/>
        <color theme="1"/>
        <rFont val="ＭＳ Ｐゴシック"/>
        <family val="3"/>
        <charset val="128"/>
        <scheme val="minor"/>
      </rPr>
      <t>(プルダウンから選択)</t>
    </r>
    <rPh sb="0" eb="2">
      <t>ショクメイ</t>
    </rPh>
    <rPh sb="11" eb="13">
      <t>センタク</t>
    </rPh>
    <phoneticPr fontId="36"/>
  </si>
  <si>
    <r>
      <t xml:space="preserve">エフォート率
</t>
    </r>
    <r>
      <rPr>
        <sz val="8"/>
        <color theme="1"/>
        <rFont val="ＭＳ Ｐゴシック"/>
        <family val="3"/>
        <charset val="128"/>
        <scheme val="minor"/>
      </rPr>
      <t>(プルダウンから選択)</t>
    </r>
    <rPh sb="5" eb="6">
      <t>リツ</t>
    </rPh>
    <phoneticPr fontId="36"/>
  </si>
  <si>
    <r>
      <t xml:space="preserve">年間人件費
</t>
    </r>
    <r>
      <rPr>
        <sz val="10"/>
        <color theme="1"/>
        <rFont val="ＭＳ Ｐゴシック"/>
        <family val="3"/>
        <charset val="128"/>
        <scheme val="minor"/>
      </rPr>
      <t>（消費税抜き）</t>
    </r>
    <rPh sb="0" eb="5">
      <t>ネンカンジンケンヒ</t>
    </rPh>
    <rPh sb="10" eb="11">
      <t>ヌ</t>
    </rPh>
    <phoneticPr fontId="36"/>
  </si>
  <si>
    <t>研究期間
（単位：月）</t>
    <rPh sb="0" eb="2">
      <t>ケンキュウ</t>
    </rPh>
    <rPh sb="2" eb="4">
      <t>キカン</t>
    </rPh>
    <rPh sb="6" eb="8">
      <t>タンイ</t>
    </rPh>
    <rPh sb="9" eb="10">
      <t>ツキ</t>
    </rPh>
    <phoneticPr fontId="36"/>
  </si>
  <si>
    <t>消費税相当額</t>
    <rPh sb="0" eb="6">
      <t>ショウヒゼイソウトウガク</t>
    </rPh>
    <phoneticPr fontId="18"/>
  </si>
  <si>
    <t>納入いただく金額
（単位：円）</t>
    <rPh sb="0" eb="2">
      <t>ノウニュウ</t>
    </rPh>
    <rPh sb="6" eb="8">
      <t>キンガク</t>
    </rPh>
    <rPh sb="10" eb="12">
      <t>タンイ</t>
    </rPh>
    <rPh sb="13" eb="14">
      <t>エン</t>
    </rPh>
    <phoneticPr fontId="36"/>
  </si>
  <si>
    <t>例</t>
    <rPh sb="0" eb="1">
      <t>レイ</t>
    </rPh>
    <phoneticPr fontId="36"/>
  </si>
  <si>
    <t>PI</t>
  </si>
  <si>
    <t>○○　○○</t>
    <phoneticPr fontId="36"/>
  </si>
  <si>
    <t>准教授</t>
  </si>
  <si>
    <t>凡例</t>
    <rPh sb="0" eb="2">
      <t>ハンレイ</t>
    </rPh>
    <phoneticPr fontId="36"/>
  </si>
  <si>
    <t>大阪大学事務部使用欄</t>
    <rPh sb="0" eb="4">
      <t>オオサカダイガク</t>
    </rPh>
    <rPh sb="4" eb="7">
      <t>ジムブ</t>
    </rPh>
    <rPh sb="7" eb="10">
      <t>シヨウラン</t>
    </rPh>
    <phoneticPr fontId="18"/>
  </si>
  <si>
    <t>記入又は選択ください。</t>
    <rPh sb="0" eb="2">
      <t>キニュウ</t>
    </rPh>
    <rPh sb="2" eb="3">
      <t>マタ</t>
    </rPh>
    <rPh sb="4" eb="6">
      <t>センタク</t>
    </rPh>
    <phoneticPr fontId="36"/>
  </si>
  <si>
    <t>自動計算されます。</t>
    <rPh sb="0" eb="2">
      <t>ジドウ</t>
    </rPh>
    <rPh sb="2" eb="4">
      <t>ケイサン</t>
    </rPh>
    <phoneticPr fontId="36"/>
  </si>
  <si>
    <t>本学で使用する項目です。</t>
    <rPh sb="0" eb="2">
      <t>ホンガク</t>
    </rPh>
    <rPh sb="3" eb="5">
      <t>シヨウ</t>
    </rPh>
    <rPh sb="7" eb="9">
      <t>コウモク</t>
    </rPh>
    <phoneticPr fontId="18"/>
  </si>
  <si>
    <t>エフォート</t>
    <phoneticPr fontId="36"/>
  </si>
  <si>
    <t>PI以外</t>
    <rPh sb="2" eb="4">
      <t>イガイ</t>
    </rPh>
    <phoneticPr fontId="36"/>
  </si>
  <si>
    <t>PI</t>
    <phoneticPr fontId="36"/>
  </si>
  <si>
    <t>教授</t>
    <rPh sb="0" eb="2">
      <t>キョウジュ</t>
    </rPh>
    <phoneticPr fontId="36"/>
  </si>
  <si>
    <t>准教授</t>
    <rPh sb="0" eb="3">
      <t>ジュンキョウジュ</t>
    </rPh>
    <phoneticPr fontId="36"/>
  </si>
  <si>
    <t>講師</t>
    <rPh sb="0" eb="2">
      <t>コウシ</t>
    </rPh>
    <phoneticPr fontId="36"/>
  </si>
  <si>
    <t>助教</t>
    <rPh sb="0" eb="2">
      <t>ジョキョウ</t>
    </rPh>
    <phoneticPr fontId="36"/>
  </si>
  <si>
    <t>企業等区分の定義について</t>
    <phoneticPr fontId="18"/>
  </si>
  <si>
    <t>業種分類</t>
    <rPh sb="0" eb="2">
      <t>ギョウシュ</t>
    </rPh>
    <rPh sb="2" eb="4">
      <t>ブンルイ</t>
    </rPh>
    <phoneticPr fontId="18"/>
  </si>
  <si>
    <t>資本金</t>
    <rPh sb="0" eb="3">
      <t>シホンキン</t>
    </rPh>
    <phoneticPr fontId="18"/>
  </si>
  <si>
    <t>従業員数</t>
    <rPh sb="0" eb="3">
      <t>ジュウギョウイン</t>
    </rPh>
    <rPh sb="3" eb="4">
      <t>スウ</t>
    </rPh>
    <phoneticPr fontId="18"/>
  </si>
  <si>
    <t>製造業その他</t>
    <rPh sb="0" eb="3">
      <t>セイゾウギョウ</t>
    </rPh>
    <rPh sb="5" eb="6">
      <t>タ</t>
    </rPh>
    <phoneticPr fontId="18"/>
  </si>
  <si>
    <t>３億円以下</t>
    <rPh sb="1" eb="5">
      <t>オクエンイカ</t>
    </rPh>
    <phoneticPr fontId="18"/>
  </si>
  <si>
    <t>３００人以下</t>
    <rPh sb="3" eb="4">
      <t>ニン</t>
    </rPh>
    <rPh sb="4" eb="6">
      <t>イカ</t>
    </rPh>
    <phoneticPr fontId="18"/>
  </si>
  <si>
    <t>卸売業</t>
    <rPh sb="0" eb="3">
      <t>オロシウリギョウ</t>
    </rPh>
    <phoneticPr fontId="18"/>
  </si>
  <si>
    <t>１億円以下</t>
    <rPh sb="1" eb="5">
      <t>オクエンイカ</t>
    </rPh>
    <phoneticPr fontId="18"/>
  </si>
  <si>
    <t>１００人以下</t>
    <rPh sb="3" eb="6">
      <t>ニンイカ</t>
    </rPh>
    <phoneticPr fontId="18"/>
  </si>
  <si>
    <t>サービス業</t>
    <rPh sb="4" eb="5">
      <t>ギョウ</t>
    </rPh>
    <phoneticPr fontId="18"/>
  </si>
  <si>
    <t>５千万円以下</t>
    <rPh sb="1" eb="6">
      <t>センマンエンイカ</t>
    </rPh>
    <phoneticPr fontId="18"/>
  </si>
  <si>
    <t>小売業</t>
    <rPh sb="0" eb="3">
      <t>コウリギョウ</t>
    </rPh>
    <phoneticPr fontId="18"/>
  </si>
  <si>
    <t>５０人以下</t>
    <rPh sb="2" eb="5">
      <t>ニンイカ</t>
    </rPh>
    <phoneticPr fontId="18"/>
  </si>
  <si>
    <t>外国企業</t>
    <phoneticPr fontId="18"/>
  </si>
  <si>
    <t>外国において設立された法人の支店、営業所などで、会社法（平成17年法律第86号）の規定により日本で登記したものをいいます。</t>
    <phoneticPr fontId="18"/>
  </si>
  <si>
    <t>外資系企業</t>
    <rPh sb="0" eb="3">
      <t>ガイシケイ</t>
    </rPh>
    <rPh sb="3" eb="5">
      <t>キギョウ</t>
    </rPh>
    <phoneticPr fontId="7"/>
  </si>
  <si>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7"/>
  </si>
  <si>
    <t>共同研究申込書 本紙へ戻る</t>
    <rPh sb="8" eb="10">
      <t>ホンシ</t>
    </rPh>
    <rPh sb="11" eb="12">
      <t>モド</t>
    </rPh>
    <phoneticPr fontId="18"/>
  </si>
  <si>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8"/>
  </si>
  <si>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</si>
  <si>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</si>
  <si>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</si>
  <si>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</si>
  <si>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</si>
  <si>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</si>
  <si>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</si>
  <si>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</si>
  <si>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</si>
  <si>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</si>
  <si>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</si>
  <si>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</si>
  <si>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</si>
  <si>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</si>
  <si>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</si>
  <si>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</si>
  <si>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</si>
  <si>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</si>
  <si>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</si>
  <si>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</si>
  <si>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</si>
  <si>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</si>
  <si>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</si>
  <si>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</si>
  <si>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</si>
  <si>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</si>
  <si>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</si>
  <si>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</si>
  <si>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</si>
  <si>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</si>
  <si>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</si>
  <si>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</si>
  <si>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</si>
  <si>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</si>
  <si>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その他</t>
  </si>
  <si>
    <t>法人名</t>
    <rPh sb="0" eb="2">
      <t>ホウジン</t>
    </rPh>
    <rPh sb="2" eb="3">
      <t>メイ</t>
    </rPh>
    <phoneticPr fontId="18"/>
  </si>
  <si>
    <t>1.研究題目</t>
    <phoneticPr fontId="18"/>
  </si>
  <si>
    <t>2.研究目的</t>
    <phoneticPr fontId="18"/>
  </si>
  <si>
    <t>文字数_2.研究目的</t>
    <rPh sb="0" eb="3">
      <t>モジスウ</t>
    </rPh>
    <phoneticPr fontId="18"/>
  </si>
  <si>
    <t>3.研究内容</t>
    <rPh sb="2" eb="4">
      <t>ケンキュウ</t>
    </rPh>
    <rPh sb="4" eb="6">
      <t>ナイヨウ</t>
    </rPh>
    <phoneticPr fontId="18"/>
  </si>
  <si>
    <t>文字数_3.研究内容</t>
    <rPh sb="0" eb="3">
      <t>モジスウ</t>
    </rPh>
    <rPh sb="6" eb="8">
      <t>ケンキュウ</t>
    </rPh>
    <rPh sb="8" eb="10">
      <t>ナイヨウ</t>
    </rPh>
    <phoneticPr fontId="18"/>
  </si>
  <si>
    <t>4.研究期間</t>
    <phoneticPr fontId="18"/>
  </si>
  <si>
    <t>5.研究実施場所</t>
    <phoneticPr fontId="18"/>
  </si>
  <si>
    <t>6-1.研究者（大阪大学）代表者氏名</t>
    <rPh sb="13" eb="16">
      <t>ダイヒョウシャ</t>
    </rPh>
    <rPh sb="16" eb="18">
      <t>シメイ</t>
    </rPh>
    <phoneticPr fontId="18"/>
  </si>
  <si>
    <t>6-1.研究者（大阪大学）代表者所属部局・専攻名等</t>
    <rPh sb="13" eb="16">
      <t>ダイヒョウシャ</t>
    </rPh>
    <rPh sb="16" eb="18">
      <t>ショゾク</t>
    </rPh>
    <rPh sb="18" eb="20">
      <t>ブキョク</t>
    </rPh>
    <rPh sb="21" eb="23">
      <t>センコウ</t>
    </rPh>
    <rPh sb="23" eb="24">
      <t>メイ</t>
    </rPh>
    <rPh sb="24" eb="25">
      <t>トウ</t>
    </rPh>
    <phoneticPr fontId="18"/>
  </si>
  <si>
    <t>6-1.研究者（大阪大学）代表者職名</t>
    <rPh sb="13" eb="16">
      <t>ダイヒョウシャ</t>
    </rPh>
    <rPh sb="16" eb="18">
      <t>ショクメイ</t>
    </rPh>
    <phoneticPr fontId="18"/>
  </si>
  <si>
    <t>6-1.研究者（大阪大学）代表者役割</t>
    <rPh sb="13" eb="16">
      <t>ダイヒョウシャ</t>
    </rPh>
    <rPh sb="16" eb="18">
      <t>ヤクワリ</t>
    </rPh>
    <phoneticPr fontId="18"/>
  </si>
  <si>
    <t>文字数_6-1.研究者（大阪大学）代表者役割</t>
    <rPh sb="0" eb="3">
      <t>モジスウ</t>
    </rPh>
    <rPh sb="17" eb="20">
      <t>ダイヒョウシャ</t>
    </rPh>
    <rPh sb="20" eb="22">
      <t>ヤクワリ</t>
    </rPh>
    <phoneticPr fontId="18"/>
  </si>
  <si>
    <t>6-1.研究者（大阪大学）代表者備考</t>
    <rPh sb="13" eb="16">
      <t>ダイヒョウシャ</t>
    </rPh>
    <rPh sb="16" eb="18">
      <t>ビコウ</t>
    </rPh>
    <phoneticPr fontId="18"/>
  </si>
  <si>
    <t>文字数_6-1.研究者（大阪大学）代表者備考</t>
    <rPh sb="0" eb="3">
      <t>モジスウ</t>
    </rPh>
    <phoneticPr fontId="18"/>
  </si>
  <si>
    <t>6-2.研究者（大阪大学）担当者氏名</t>
    <rPh sb="16" eb="18">
      <t>シメイ</t>
    </rPh>
    <phoneticPr fontId="18"/>
  </si>
  <si>
    <t>6-2.研究者（大阪大学）担当者所属部局・専攻名等</t>
    <rPh sb="16" eb="18">
      <t>ショゾク</t>
    </rPh>
    <rPh sb="18" eb="20">
      <t>ブキョク</t>
    </rPh>
    <rPh sb="21" eb="23">
      <t>センコウ</t>
    </rPh>
    <rPh sb="23" eb="24">
      <t>メイ</t>
    </rPh>
    <rPh sb="24" eb="25">
      <t>トウ</t>
    </rPh>
    <phoneticPr fontId="18"/>
  </si>
  <si>
    <t>6-2.研究者（大阪大学）担当者職名</t>
    <rPh sb="16" eb="18">
      <t>ショクメイ</t>
    </rPh>
    <phoneticPr fontId="18"/>
  </si>
  <si>
    <t>6-2.研究者（大阪大学）担当者役割</t>
    <rPh sb="16" eb="18">
      <t>ヤクワリ</t>
    </rPh>
    <phoneticPr fontId="18"/>
  </si>
  <si>
    <t>文字数_6-2.研究者（大阪大学）担当者役割</t>
    <rPh sb="0" eb="3">
      <t>モジスウ</t>
    </rPh>
    <phoneticPr fontId="18"/>
  </si>
  <si>
    <t>6-2.研究者（大阪大学）担当者備考</t>
    <rPh sb="16" eb="18">
      <t>ビコウ</t>
    </rPh>
    <phoneticPr fontId="18"/>
  </si>
  <si>
    <t>文字数_6-2.研究者（大阪大学）担当者備考</t>
    <rPh sb="0" eb="3">
      <t>モジスウ</t>
    </rPh>
    <phoneticPr fontId="18"/>
  </si>
  <si>
    <t>6-3.研究者（大阪大学）担当者氏名</t>
    <rPh sb="16" eb="18">
      <t>シメイ</t>
    </rPh>
    <phoneticPr fontId="18"/>
  </si>
  <si>
    <t>6-3.研究者（大阪大学）担当者所属部局・専攻名等</t>
    <rPh sb="16" eb="18">
      <t>ショゾク</t>
    </rPh>
    <rPh sb="18" eb="20">
      <t>ブキョク</t>
    </rPh>
    <rPh sb="21" eb="23">
      <t>センコウ</t>
    </rPh>
    <rPh sb="23" eb="24">
      <t>メイ</t>
    </rPh>
    <rPh sb="24" eb="25">
      <t>トウ</t>
    </rPh>
    <phoneticPr fontId="18"/>
  </si>
  <si>
    <t>6-3.研究者（大阪大学）担当者職名</t>
    <rPh sb="16" eb="18">
      <t>ショクメイ</t>
    </rPh>
    <phoneticPr fontId="18"/>
  </si>
  <si>
    <t>6-3.研究者（大阪大学）担当者役割</t>
    <rPh sb="16" eb="18">
      <t>ヤクワリ</t>
    </rPh>
    <phoneticPr fontId="18"/>
  </si>
  <si>
    <t>文字数_6-3.研究者（大阪大学）担当者役割</t>
    <rPh sb="0" eb="3">
      <t>モジスウ</t>
    </rPh>
    <phoneticPr fontId="18"/>
  </si>
  <si>
    <t>6-3.研究者（大阪大学）担当者備考</t>
    <rPh sb="16" eb="18">
      <t>ビコウ</t>
    </rPh>
    <phoneticPr fontId="18"/>
  </si>
  <si>
    <t>文字数_6-3.研究者（大阪大学）担当者備考</t>
    <rPh sb="0" eb="3">
      <t>モジスウ</t>
    </rPh>
    <phoneticPr fontId="18"/>
  </si>
  <si>
    <t>6-4.研究者（大阪大学）担当者氏名</t>
    <rPh sb="16" eb="18">
      <t>シメイ</t>
    </rPh>
    <phoneticPr fontId="18"/>
  </si>
  <si>
    <t>6-4.研究者（大阪大学）担当者所属部局・専攻名等</t>
    <rPh sb="16" eb="18">
      <t>ショゾク</t>
    </rPh>
    <rPh sb="18" eb="20">
      <t>ブキョク</t>
    </rPh>
    <rPh sb="21" eb="23">
      <t>センコウ</t>
    </rPh>
    <rPh sb="23" eb="24">
      <t>メイ</t>
    </rPh>
    <rPh sb="24" eb="25">
      <t>トウ</t>
    </rPh>
    <phoneticPr fontId="18"/>
  </si>
  <si>
    <t>6-4.研究者（大阪大学）担当者職名</t>
    <rPh sb="16" eb="18">
      <t>ショクメイ</t>
    </rPh>
    <phoneticPr fontId="18"/>
  </si>
  <si>
    <t>6-4.研究者（大阪大学）担当者役割</t>
    <rPh sb="16" eb="18">
      <t>ヤクワリ</t>
    </rPh>
    <phoneticPr fontId="18"/>
  </si>
  <si>
    <t>文字数_6-4.研究者（大阪大学）担当者役割</t>
    <rPh sb="0" eb="3">
      <t>モジスウ</t>
    </rPh>
    <phoneticPr fontId="18"/>
  </si>
  <si>
    <t>6-4.研究者（大阪大学）担当者備考</t>
    <rPh sb="16" eb="18">
      <t>ビコウ</t>
    </rPh>
    <phoneticPr fontId="18"/>
  </si>
  <si>
    <t>文字数_6-4.研究者（大阪大学）担当者備考</t>
    <rPh sb="0" eb="3">
      <t>モジスウ</t>
    </rPh>
    <phoneticPr fontId="18"/>
  </si>
  <si>
    <t>6-5.研究者（大阪大学）担当者氏名</t>
    <rPh sb="16" eb="18">
      <t>シメイ</t>
    </rPh>
    <phoneticPr fontId="18"/>
  </si>
  <si>
    <t>6-5.研究者（大阪大学）担当者所属部局・専攻名等</t>
    <rPh sb="16" eb="18">
      <t>ショゾク</t>
    </rPh>
    <rPh sb="18" eb="20">
      <t>ブキョク</t>
    </rPh>
    <rPh sb="21" eb="23">
      <t>センコウ</t>
    </rPh>
    <rPh sb="23" eb="24">
      <t>メイ</t>
    </rPh>
    <rPh sb="24" eb="25">
      <t>トウ</t>
    </rPh>
    <phoneticPr fontId="18"/>
  </si>
  <si>
    <t>6-5.研究者（大阪大学）担当者職名</t>
    <rPh sb="16" eb="18">
      <t>ショクメイ</t>
    </rPh>
    <phoneticPr fontId="18"/>
  </si>
  <si>
    <t>6-5.研究者（大阪大学）担当者役割</t>
    <rPh sb="16" eb="18">
      <t>ヤクワリ</t>
    </rPh>
    <phoneticPr fontId="18"/>
  </si>
  <si>
    <t>文字数_6-5.研究者（大阪大学）担当者役割</t>
    <rPh sb="0" eb="3">
      <t>モジスウ</t>
    </rPh>
    <phoneticPr fontId="18"/>
  </si>
  <si>
    <t>6-5.研究者（大阪大学）担当者備考</t>
    <rPh sb="16" eb="18">
      <t>ビコウ</t>
    </rPh>
    <phoneticPr fontId="18"/>
  </si>
  <si>
    <t>文字数_6-5.研究者（大阪大学）担当者備考</t>
    <rPh sb="0" eb="3">
      <t>モジスウ</t>
    </rPh>
    <phoneticPr fontId="18"/>
  </si>
  <si>
    <t>6-6.研究者（大阪大学）担当者氏名</t>
    <rPh sb="16" eb="18">
      <t>シメイ</t>
    </rPh>
    <phoneticPr fontId="18"/>
  </si>
  <si>
    <t>6-6.研究者（大阪大学）担当者所属部局・専攻名等</t>
    <rPh sb="16" eb="18">
      <t>ショゾク</t>
    </rPh>
    <rPh sb="18" eb="20">
      <t>ブキョク</t>
    </rPh>
    <rPh sb="21" eb="23">
      <t>センコウ</t>
    </rPh>
    <rPh sb="23" eb="24">
      <t>メイ</t>
    </rPh>
    <rPh sb="24" eb="25">
      <t>トウ</t>
    </rPh>
    <phoneticPr fontId="18"/>
  </si>
  <si>
    <t>6-6.研究者（大阪大学）担当者職名</t>
    <rPh sb="16" eb="18">
      <t>ショクメイ</t>
    </rPh>
    <phoneticPr fontId="18"/>
  </si>
  <si>
    <t>6-6.研究者（大阪大学）担当者役割</t>
    <rPh sb="16" eb="18">
      <t>ヤクワリ</t>
    </rPh>
    <phoneticPr fontId="18"/>
  </si>
  <si>
    <t>文字数_6-6.研究者（大阪大学）担当者役割</t>
    <rPh sb="0" eb="3">
      <t>モジスウ</t>
    </rPh>
    <phoneticPr fontId="18"/>
  </si>
  <si>
    <t>6-6.研究者（大阪大学）担当者備考</t>
    <rPh sb="16" eb="18">
      <t>ビコウ</t>
    </rPh>
    <phoneticPr fontId="18"/>
  </si>
  <si>
    <t>文字数_6-6.研究者（大阪大学）担当者備考</t>
    <rPh sb="0" eb="3">
      <t>モジスウ</t>
    </rPh>
    <phoneticPr fontId="18"/>
  </si>
  <si>
    <t>7-1.研究者（申込者）代表者氏名</t>
    <rPh sb="12" eb="15">
      <t>ダイヒョウシャ</t>
    </rPh>
    <rPh sb="15" eb="17">
      <t>シメイ</t>
    </rPh>
    <phoneticPr fontId="18"/>
  </si>
  <si>
    <t>7-1.研究者（申込者）代表者所属部署名等</t>
    <rPh sb="12" eb="15">
      <t>ダイヒョウシャ</t>
    </rPh>
    <rPh sb="15" eb="17">
      <t>ショゾク</t>
    </rPh>
    <rPh sb="17" eb="19">
      <t>ブショ</t>
    </rPh>
    <rPh sb="19" eb="20">
      <t>メイ</t>
    </rPh>
    <rPh sb="20" eb="21">
      <t>トウ</t>
    </rPh>
    <phoneticPr fontId="18"/>
  </si>
  <si>
    <t>7-1.研究者（申込者）代表者職名</t>
    <rPh sb="12" eb="15">
      <t>ダイヒョウシャ</t>
    </rPh>
    <rPh sb="15" eb="17">
      <t>ショクメイ</t>
    </rPh>
    <phoneticPr fontId="18"/>
  </si>
  <si>
    <t>7-1.研究者（申込者）代表者役割</t>
    <rPh sb="12" eb="15">
      <t>ダイヒョウシャ</t>
    </rPh>
    <rPh sb="15" eb="17">
      <t>ヤクワリ</t>
    </rPh>
    <phoneticPr fontId="18"/>
  </si>
  <si>
    <t>文字数_7-1.研究者（申込者）代表者役割</t>
    <rPh sb="0" eb="3">
      <t>モジスウ</t>
    </rPh>
    <rPh sb="16" eb="19">
      <t>ダイヒョウシャ</t>
    </rPh>
    <rPh sb="19" eb="21">
      <t>ヤクワリ</t>
    </rPh>
    <phoneticPr fontId="18"/>
  </si>
  <si>
    <t>7-1.研究者（申込者）代表者企業等共同研究員の別</t>
    <rPh sb="12" eb="15">
      <t>ダイヒョウシャ</t>
    </rPh>
    <rPh sb="15" eb="17">
      <t>キギョウ</t>
    </rPh>
    <rPh sb="17" eb="18">
      <t>トウ</t>
    </rPh>
    <rPh sb="18" eb="23">
      <t>キョウドウケンキュウイン</t>
    </rPh>
    <rPh sb="24" eb="25">
      <t>ベツ</t>
    </rPh>
    <phoneticPr fontId="18"/>
  </si>
  <si>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8"/>
  </si>
  <si>
    <t>7-2.研究者（申込者）担当者氏名</t>
    <rPh sb="15" eb="17">
      <t>シメイ</t>
    </rPh>
    <phoneticPr fontId="18"/>
  </si>
  <si>
    <t>7-2.研究者（申込者）担当者所属部署名等</t>
    <rPh sb="15" eb="17">
      <t>ショゾク</t>
    </rPh>
    <rPh sb="17" eb="19">
      <t>ブショ</t>
    </rPh>
    <rPh sb="19" eb="20">
      <t>メイ</t>
    </rPh>
    <rPh sb="20" eb="21">
      <t>トウ</t>
    </rPh>
    <phoneticPr fontId="18"/>
  </si>
  <si>
    <t>7-2.研究者（申込者）担当者職名</t>
    <rPh sb="15" eb="17">
      <t>ショクメイ</t>
    </rPh>
    <phoneticPr fontId="18"/>
  </si>
  <si>
    <t>7-2.研究者（申込者）担当者役割</t>
    <rPh sb="15" eb="17">
      <t>ヤクワリ</t>
    </rPh>
    <phoneticPr fontId="18"/>
  </si>
  <si>
    <t>文字数_7-2.研究者（申込者）担当者役割</t>
    <rPh sb="0" eb="3">
      <t>モジスウ</t>
    </rPh>
    <rPh sb="19" eb="21">
      <t>ヤクワリ</t>
    </rPh>
    <phoneticPr fontId="18"/>
  </si>
  <si>
    <t>7-2.研究者（申込者）担当者企業等共同研究員の別</t>
    <rPh sb="15" eb="17">
      <t>キギョウ</t>
    </rPh>
    <rPh sb="17" eb="18">
      <t>トウ</t>
    </rPh>
    <rPh sb="18" eb="23">
      <t>キョウドウケンキュウイン</t>
    </rPh>
    <rPh sb="24" eb="25">
      <t>ベツ</t>
    </rPh>
    <phoneticPr fontId="18"/>
  </si>
  <si>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8"/>
  </si>
  <si>
    <t>7-3.研究者（申込者）担当者氏名</t>
    <rPh sb="15" eb="17">
      <t>シメイ</t>
    </rPh>
    <phoneticPr fontId="18"/>
  </si>
  <si>
    <t>7-3.研究者（申込者）担当者所属部署名等</t>
    <rPh sb="15" eb="17">
      <t>ショゾク</t>
    </rPh>
    <rPh sb="17" eb="19">
      <t>ブショ</t>
    </rPh>
    <rPh sb="19" eb="20">
      <t>メイ</t>
    </rPh>
    <rPh sb="20" eb="21">
      <t>トウ</t>
    </rPh>
    <phoneticPr fontId="18"/>
  </si>
  <si>
    <t>7-3.研究者（申込者）担当者職名</t>
    <rPh sb="15" eb="17">
      <t>ショクメイ</t>
    </rPh>
    <phoneticPr fontId="18"/>
  </si>
  <si>
    <t>7-3.研究者（申込者）担当者役割</t>
    <rPh sb="15" eb="17">
      <t>ヤクワリ</t>
    </rPh>
    <phoneticPr fontId="18"/>
  </si>
  <si>
    <t>文字数_7-3.研究者（申込者）担当者役割</t>
    <rPh sb="0" eb="3">
      <t>モジスウ</t>
    </rPh>
    <rPh sb="19" eb="21">
      <t>ヤクワリ</t>
    </rPh>
    <phoneticPr fontId="18"/>
  </si>
  <si>
    <t>7-3.研究者（申込者）担当者企業等共同研究員の別</t>
    <rPh sb="15" eb="17">
      <t>キギョウ</t>
    </rPh>
    <rPh sb="17" eb="18">
      <t>トウ</t>
    </rPh>
    <rPh sb="18" eb="23">
      <t>キョウドウケンキュウイン</t>
    </rPh>
    <rPh sb="24" eb="25">
      <t>ベツ</t>
    </rPh>
    <phoneticPr fontId="18"/>
  </si>
  <si>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8"/>
  </si>
  <si>
    <t>7-4.研究者（申込者）担当者氏名</t>
    <rPh sb="15" eb="17">
      <t>シメイ</t>
    </rPh>
    <phoneticPr fontId="18"/>
  </si>
  <si>
    <t>7-4.研究者（申込者）担当者所属部署名等</t>
    <rPh sb="15" eb="17">
      <t>ショゾク</t>
    </rPh>
    <rPh sb="17" eb="19">
      <t>ブショ</t>
    </rPh>
    <rPh sb="19" eb="20">
      <t>メイ</t>
    </rPh>
    <rPh sb="20" eb="21">
      <t>トウ</t>
    </rPh>
    <phoneticPr fontId="18"/>
  </si>
  <si>
    <t>7-4.研究者（申込者）担当者職名</t>
    <rPh sb="15" eb="17">
      <t>ショクメイ</t>
    </rPh>
    <phoneticPr fontId="18"/>
  </si>
  <si>
    <t>7-4.研究者（申込者）担当者役割</t>
    <rPh sb="15" eb="17">
      <t>ヤクワリ</t>
    </rPh>
    <phoneticPr fontId="18"/>
  </si>
  <si>
    <t>文字数_7-4.研究者（申込者）担当者役割</t>
    <rPh sb="0" eb="3">
      <t>モジスウ</t>
    </rPh>
    <rPh sb="19" eb="21">
      <t>ヤクワリ</t>
    </rPh>
    <phoneticPr fontId="18"/>
  </si>
  <si>
    <t>7-4.研究者（申込者）担当者企業等共同研究員の別</t>
    <rPh sb="15" eb="17">
      <t>キギョウ</t>
    </rPh>
    <rPh sb="17" eb="18">
      <t>トウ</t>
    </rPh>
    <rPh sb="18" eb="23">
      <t>キョウドウケンキュウイン</t>
    </rPh>
    <rPh sb="24" eb="25">
      <t>ベツ</t>
    </rPh>
    <phoneticPr fontId="18"/>
  </si>
  <si>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8"/>
  </si>
  <si>
    <t>7-5.研究者（申込者）担当者氏名</t>
    <rPh sb="15" eb="17">
      <t>シメイ</t>
    </rPh>
    <phoneticPr fontId="18"/>
  </si>
  <si>
    <t>7-5.研究者（申込者）担当者所属部署名等</t>
    <rPh sb="15" eb="17">
      <t>ショゾク</t>
    </rPh>
    <rPh sb="17" eb="19">
      <t>ブショ</t>
    </rPh>
    <rPh sb="19" eb="20">
      <t>メイ</t>
    </rPh>
    <rPh sb="20" eb="21">
      <t>トウ</t>
    </rPh>
    <phoneticPr fontId="18"/>
  </si>
  <si>
    <t>7-5.研究者（申込者）担当者職名</t>
    <rPh sb="15" eb="17">
      <t>ショクメイ</t>
    </rPh>
    <phoneticPr fontId="18"/>
  </si>
  <si>
    <t>7-5.研究者（申込者）担当者役割</t>
    <rPh sb="15" eb="17">
      <t>ヤクワリ</t>
    </rPh>
    <phoneticPr fontId="18"/>
  </si>
  <si>
    <t>文字数_7-5.研究者（申込者）担当者役割</t>
    <rPh sb="0" eb="3">
      <t>モジスウ</t>
    </rPh>
    <rPh sb="19" eb="21">
      <t>ヤクワリ</t>
    </rPh>
    <phoneticPr fontId="18"/>
  </si>
  <si>
    <t>7-5.研究者（申込者）担当者企業等共同研究員の別</t>
    <rPh sb="15" eb="17">
      <t>キギョウ</t>
    </rPh>
    <rPh sb="17" eb="18">
      <t>トウ</t>
    </rPh>
    <rPh sb="18" eb="23">
      <t>キョウドウケンキュウイン</t>
    </rPh>
    <rPh sb="24" eb="25">
      <t>ベツ</t>
    </rPh>
    <phoneticPr fontId="18"/>
  </si>
  <si>
    <t>7-5.研究者（申込者）担当者企業等共同研究員の派遣期間</t>
    <rPh sb="15" eb="17">
      <t>キギョウ</t>
    </rPh>
    <rPh sb="17" eb="18">
      <t>トウ</t>
    </rPh>
    <rPh sb="18" eb="23">
      <t>キョウドウケンキュウイン</t>
    </rPh>
    <rPh sb="24" eb="28">
      <t>ハケンキカン</t>
    </rPh>
    <phoneticPr fontId="18"/>
  </si>
  <si>
    <t>7-6.研究者（申込者）担当者氏名</t>
    <rPh sb="15" eb="17">
      <t>シメイ</t>
    </rPh>
    <phoneticPr fontId="18"/>
  </si>
  <si>
    <t>7-6.研究者（申込者）担当者所属部署名等</t>
    <rPh sb="15" eb="17">
      <t>ショゾク</t>
    </rPh>
    <rPh sb="17" eb="19">
      <t>ブショ</t>
    </rPh>
    <rPh sb="19" eb="20">
      <t>メイ</t>
    </rPh>
    <rPh sb="20" eb="21">
      <t>トウ</t>
    </rPh>
    <phoneticPr fontId="18"/>
  </si>
  <si>
    <t>7-6.研究者（申込者）担当者職名</t>
    <rPh sb="15" eb="17">
      <t>ショクメイ</t>
    </rPh>
    <phoneticPr fontId="18"/>
  </si>
  <si>
    <t>7-6.研究者（申込者）担当者役割</t>
    <rPh sb="15" eb="17">
      <t>ヤクワリ</t>
    </rPh>
    <phoneticPr fontId="18"/>
  </si>
  <si>
    <t>文字数_7-6.研究者（申込者）担当者役割</t>
    <rPh sb="0" eb="3">
      <t>モジスウ</t>
    </rPh>
    <rPh sb="19" eb="21">
      <t>ヤクワリ</t>
    </rPh>
    <phoneticPr fontId="18"/>
  </si>
  <si>
    <t>7-6.研究者（申込者）担当者企業等共同研究員の別</t>
    <rPh sb="15" eb="17">
      <t>キギョウ</t>
    </rPh>
    <rPh sb="17" eb="18">
      <t>トウ</t>
    </rPh>
    <rPh sb="18" eb="23">
      <t>キョウドウケンキュウイン</t>
    </rPh>
    <rPh sb="24" eb="25">
      <t>ベツ</t>
    </rPh>
    <phoneticPr fontId="18"/>
  </si>
  <si>
    <t>7-6.研究者（申込者）担当者企業等共同研究員の派遣期間</t>
    <rPh sb="15" eb="17">
      <t>キギョウ</t>
    </rPh>
    <rPh sb="17" eb="18">
      <t>トウ</t>
    </rPh>
    <rPh sb="18" eb="23">
      <t>キョウドウケンキュウイン</t>
    </rPh>
    <rPh sb="24" eb="28">
      <t>ハケンキカン</t>
    </rPh>
    <phoneticPr fontId="18"/>
  </si>
  <si>
    <t>[合計額]直接経費</t>
    <rPh sb="1" eb="4">
      <t>ゴウケイガク</t>
    </rPh>
    <rPh sb="5" eb="7">
      <t>チョクセツ</t>
    </rPh>
    <rPh sb="7" eb="9">
      <t>ケイヒ</t>
    </rPh>
    <phoneticPr fontId="18"/>
  </si>
  <si>
    <t>[合計額]産連経費</t>
    <rPh sb="5" eb="9">
      <t>サンレンケイヒ</t>
    </rPh>
    <phoneticPr fontId="18"/>
  </si>
  <si>
    <t>[合計額]学術貢献費</t>
    <rPh sb="5" eb="9">
      <t>ガクジュツコウケン</t>
    </rPh>
    <rPh sb="9" eb="10">
      <t>ヒ</t>
    </rPh>
    <phoneticPr fontId="18"/>
  </si>
  <si>
    <t>[合計額]○○費</t>
    <rPh sb="7" eb="8">
      <t>ヒ</t>
    </rPh>
    <phoneticPr fontId="18"/>
  </si>
  <si>
    <t>[合計額]研究料</t>
    <rPh sb="5" eb="7">
      <t>ケンキュウ</t>
    </rPh>
    <rPh sb="7" eb="8">
      <t>リョウ</t>
    </rPh>
    <phoneticPr fontId="18"/>
  </si>
  <si>
    <t>[合計額]合計</t>
    <rPh sb="5" eb="7">
      <t>ゴウケイ</t>
    </rPh>
    <phoneticPr fontId="18"/>
  </si>
  <si>
    <t>[既納額]直接経費</t>
    <rPh sb="1" eb="3">
      <t>キノウ</t>
    </rPh>
    <rPh sb="3" eb="4">
      <t>ガク</t>
    </rPh>
    <rPh sb="5" eb="7">
      <t>チョクセツ</t>
    </rPh>
    <rPh sb="7" eb="9">
      <t>ケイヒ</t>
    </rPh>
    <phoneticPr fontId="18"/>
  </si>
  <si>
    <t>[既納額]産連経費</t>
    <rPh sb="5" eb="9">
      <t>サンレンケイヒ</t>
    </rPh>
    <phoneticPr fontId="18"/>
  </si>
  <si>
    <t>[既納額]学術貢献費</t>
    <rPh sb="5" eb="9">
      <t>ガクジュツコウケン</t>
    </rPh>
    <rPh sb="9" eb="10">
      <t>ヒ</t>
    </rPh>
    <phoneticPr fontId="18"/>
  </si>
  <si>
    <t>[既納額]○○費</t>
    <rPh sb="7" eb="8">
      <t>ヒ</t>
    </rPh>
    <phoneticPr fontId="18"/>
  </si>
  <si>
    <t>[既納額]研究料</t>
    <rPh sb="5" eb="7">
      <t>ケンキュウ</t>
    </rPh>
    <rPh sb="7" eb="8">
      <t>リョウ</t>
    </rPh>
    <phoneticPr fontId="18"/>
  </si>
  <si>
    <t>[既納額]合計</t>
    <rPh sb="5" eb="7">
      <t>ゴウケイ</t>
    </rPh>
    <phoneticPr fontId="18"/>
  </si>
  <si>
    <t>[増減額]直接経費</t>
    <rPh sb="3" eb="4">
      <t>ガク</t>
    </rPh>
    <rPh sb="5" eb="7">
      <t>チョクセツ</t>
    </rPh>
    <rPh sb="7" eb="9">
      <t>ケイヒ</t>
    </rPh>
    <phoneticPr fontId="18"/>
  </si>
  <si>
    <t>[増減額]産連経費</t>
    <rPh sb="5" eb="9">
      <t>サンレンケイヒ</t>
    </rPh>
    <phoneticPr fontId="18"/>
  </si>
  <si>
    <t>[増減額]学術貢献費</t>
    <rPh sb="5" eb="9">
      <t>ガクジュツコウケン</t>
    </rPh>
    <rPh sb="9" eb="10">
      <t>ヒ</t>
    </rPh>
    <phoneticPr fontId="18"/>
  </si>
  <si>
    <t>[増減額]○○費</t>
    <rPh sb="7" eb="8">
      <t>ヒ</t>
    </rPh>
    <phoneticPr fontId="18"/>
  </si>
  <si>
    <t>[増減額]研究料</t>
    <rPh sb="5" eb="7">
      <t>ケンキュウ</t>
    </rPh>
    <rPh sb="7" eb="8">
      <t>リョウ</t>
    </rPh>
    <phoneticPr fontId="18"/>
  </si>
  <si>
    <t>[増減額]合計</t>
    <rPh sb="5" eb="7">
      <t>ゴウケイ</t>
    </rPh>
    <phoneticPr fontId="18"/>
  </si>
  <si>
    <t>契約者住所</t>
    <rPh sb="0" eb="2">
      <t>ケイヤク</t>
    </rPh>
    <rPh sb="2" eb="3">
      <t>シャ</t>
    </rPh>
    <rPh sb="3" eb="5">
      <t>ジュウショ</t>
    </rPh>
    <phoneticPr fontId="18"/>
  </si>
  <si>
    <t>契約者役職名</t>
    <rPh sb="0" eb="2">
      <t>ケイヤク</t>
    </rPh>
    <rPh sb="2" eb="3">
      <t>シャ</t>
    </rPh>
    <rPh sb="3" eb="6">
      <t>ヤクショクメイ</t>
    </rPh>
    <phoneticPr fontId="18"/>
  </si>
  <si>
    <t>契約者氏名</t>
    <rPh sb="0" eb="2">
      <t>ケイヤク</t>
    </rPh>
    <rPh sb="2" eb="3">
      <t>シャ</t>
    </rPh>
    <rPh sb="3" eb="5">
      <t>シメイ</t>
    </rPh>
    <phoneticPr fontId="18"/>
  </si>
  <si>
    <t>特別試験税額控除</t>
    <rPh sb="0" eb="4">
      <t>トクベツシケン</t>
    </rPh>
    <rPh sb="4" eb="6">
      <t>ゼイガク</t>
    </rPh>
    <rPh sb="6" eb="8">
      <t>コウジョ</t>
    </rPh>
    <phoneticPr fontId="18"/>
  </si>
  <si>
    <t>本学担当者７名以上</t>
    <rPh sb="0" eb="2">
      <t>ホンガク</t>
    </rPh>
    <rPh sb="2" eb="5">
      <t>タントウシャ</t>
    </rPh>
    <rPh sb="6" eb="9">
      <t>メイイジョウ</t>
    </rPh>
    <phoneticPr fontId="18"/>
  </si>
  <si>
    <t>申込者担当者７名以上</t>
    <rPh sb="0" eb="2">
      <t>モウシコミ</t>
    </rPh>
    <rPh sb="2" eb="3">
      <t>シャ</t>
    </rPh>
    <rPh sb="3" eb="6">
      <t>タントウシャ</t>
    </rPh>
    <rPh sb="7" eb="10">
      <t>メイイジョウ</t>
    </rPh>
    <phoneticPr fontId="18"/>
  </si>
  <si>
    <t>部局担当者記入欄</t>
    <rPh sb="0" eb="2">
      <t>ブキョク</t>
    </rPh>
    <rPh sb="2" eb="5">
      <t>タントウシャ</t>
    </rPh>
    <rPh sb="5" eb="7">
      <t>キニュウ</t>
    </rPh>
    <rPh sb="7" eb="8">
      <t>ラン</t>
    </rPh>
    <phoneticPr fontId="18"/>
  </si>
  <si>
    <t>原契約締結日</t>
    <rPh sb="0" eb="3">
      <t>ゲンケイヤク</t>
    </rPh>
    <rPh sb="3" eb="5">
      <t>テイケツ</t>
    </rPh>
    <rPh sb="5" eb="6">
      <t>ビ</t>
    </rPh>
    <phoneticPr fontId="18"/>
  </si>
  <si>
    <t>電子契約</t>
    <rPh sb="0" eb="2">
      <t>デンシ</t>
    </rPh>
    <rPh sb="2" eb="4">
      <t>ケイヤク</t>
    </rPh>
    <phoneticPr fontId="18"/>
  </si>
  <si>
    <t>version</t>
    <phoneticPr fontId="18"/>
  </si>
  <si>
    <t>担当</t>
    <rPh sb="0" eb="2">
      <t>タントウ</t>
    </rPh>
    <phoneticPr fontId="7"/>
  </si>
  <si>
    <t>受付日</t>
    <rPh sb="0" eb="3">
      <t>ウケツケビ</t>
    </rPh>
    <phoneticPr fontId="7"/>
  </si>
  <si>
    <t>決裁日</t>
    <rPh sb="0" eb="2">
      <t>ケッサイ</t>
    </rPh>
    <rPh sb="2" eb="3">
      <t>ビ</t>
    </rPh>
    <phoneticPr fontId="7"/>
  </si>
  <si>
    <t>締結日</t>
    <rPh sb="0" eb="2">
      <t>テイケツ</t>
    </rPh>
    <rPh sb="2" eb="3">
      <t>ビ</t>
    </rPh>
    <phoneticPr fontId="7"/>
  </si>
  <si>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7"/>
  </si>
  <si>
    <t>2021.8時点・新規・変更</t>
    <rPh sb="6" eb="8">
      <t>ジテン</t>
    </rPh>
    <rPh sb="9" eb="11">
      <t>シンキ</t>
    </rPh>
    <rPh sb="12" eb="14">
      <t>ヘンコウ</t>
    </rPh>
    <phoneticPr fontId="7"/>
  </si>
  <si>
    <t>枝番</t>
    <rPh sb="0" eb="2">
      <t>エダバン</t>
    </rPh>
    <phoneticPr fontId="7"/>
  </si>
  <si>
    <t>契約書番号</t>
    <rPh sb="0" eb="3">
      <t>ケイヤクショ</t>
    </rPh>
    <rPh sb="3" eb="5">
      <t>バンゴウ</t>
    </rPh>
    <phoneticPr fontId="7"/>
  </si>
  <si>
    <t>契約書様式</t>
    <rPh sb="0" eb="3">
      <t>ケイヤクショ</t>
    </rPh>
    <rPh sb="3" eb="5">
      <t>ヨウシキ</t>
    </rPh>
    <phoneticPr fontId="7"/>
  </si>
  <si>
    <t>知財管理番号</t>
    <rPh sb="0" eb="2">
      <t>チザイ</t>
    </rPh>
    <rPh sb="2" eb="4">
      <t>カンリ</t>
    </rPh>
    <rPh sb="4" eb="6">
      <t>バンゴウ</t>
    </rPh>
    <phoneticPr fontId="7"/>
  </si>
  <si>
    <t>R番号</t>
    <phoneticPr fontId="7"/>
  </si>
  <si>
    <t>部局</t>
    <rPh sb="0" eb="2">
      <t>ブキョク</t>
    </rPh>
    <phoneticPr fontId="7"/>
  </si>
  <si>
    <t>相手方</t>
    <rPh sb="0" eb="3">
      <t>アイテガタ</t>
    </rPh>
    <phoneticPr fontId="7"/>
  </si>
  <si>
    <t>研究者名</t>
    <rPh sb="0" eb="3">
      <t>ケンキュウシャ</t>
    </rPh>
    <rPh sb="3" eb="4">
      <t>メイ</t>
    </rPh>
    <phoneticPr fontId="7"/>
  </si>
  <si>
    <t>職</t>
    <rPh sb="0" eb="1">
      <t>ショク</t>
    </rPh>
    <phoneticPr fontId="7"/>
  </si>
  <si>
    <t>研究題目</t>
    <rPh sb="0" eb="2">
      <t>ケンキュウ</t>
    </rPh>
    <rPh sb="2" eb="4">
      <t>ダイモク</t>
    </rPh>
    <phoneticPr fontId="7"/>
  </si>
  <si>
    <t>学術貢献費</t>
    <rPh sb="0" eb="4">
      <t>ガクジュツコウケン</t>
    </rPh>
    <rPh sb="4" eb="5">
      <t>ヒ</t>
    </rPh>
    <phoneticPr fontId="18"/>
  </si>
  <si>
    <t>研究料</t>
    <phoneticPr fontId="7"/>
  </si>
  <si>
    <t>産学官推進活動経費
（受託は間接経費</t>
    <phoneticPr fontId="7"/>
  </si>
  <si>
    <t>合計</t>
    <rPh sb="0" eb="2">
      <t>ゴウケイ</t>
    </rPh>
    <phoneticPr fontId="7"/>
  </si>
  <si>
    <t>企業等共同研究員の人数</t>
    <rPh sb="0" eb="3">
      <t>キギョウトウ</t>
    </rPh>
    <rPh sb="3" eb="5">
      <t>キョウドウ</t>
    </rPh>
    <rPh sb="5" eb="8">
      <t>ケンキュウイン</t>
    </rPh>
    <rPh sb="9" eb="11">
      <t>ニンズウ</t>
    </rPh>
    <phoneticPr fontId="7"/>
  </si>
  <si>
    <t>部局承認日</t>
    <rPh sb="0" eb="2">
      <t>ブキョク</t>
    </rPh>
    <rPh sb="2" eb="4">
      <t>ショウニン</t>
    </rPh>
    <rPh sb="4" eb="5">
      <t>ビ</t>
    </rPh>
    <phoneticPr fontId="7"/>
  </si>
  <si>
    <t>開始日</t>
    <rPh sb="0" eb="3">
      <t>カイシビ</t>
    </rPh>
    <phoneticPr fontId="7"/>
  </si>
  <si>
    <t>完了日</t>
    <rPh sb="0" eb="3">
      <t>カンリョウビ</t>
    </rPh>
    <phoneticPr fontId="7"/>
  </si>
  <si>
    <t>目的</t>
    <rPh sb="0" eb="2">
      <t>モクテキ</t>
    </rPh>
    <phoneticPr fontId="7"/>
  </si>
  <si>
    <t>内容</t>
    <rPh sb="0" eb="2">
      <t>ナイヨウ</t>
    </rPh>
    <phoneticPr fontId="7"/>
  </si>
  <si>
    <t>期間</t>
    <rPh sb="0" eb="2">
      <t>キカン</t>
    </rPh>
    <phoneticPr fontId="7"/>
  </si>
  <si>
    <t>経費</t>
    <rPh sb="0" eb="2">
      <t>ケイヒ</t>
    </rPh>
    <phoneticPr fontId="7"/>
  </si>
  <si>
    <t>研究者</t>
    <rPh sb="0" eb="3">
      <t>ケンキュウシャ</t>
    </rPh>
    <phoneticPr fontId="7"/>
  </si>
  <si>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7"/>
  </si>
  <si>
    <t>相手先種別 乙)公財・丙)大学</t>
    <rPh sb="0" eb="3">
      <t>アイテサキ</t>
    </rPh>
    <rPh sb="3" eb="5">
      <t>シュベツ</t>
    </rPh>
    <rPh sb="6" eb="7">
      <t>オツ</t>
    </rPh>
    <rPh sb="8" eb="9">
      <t>コウ</t>
    </rPh>
    <rPh sb="11" eb="12">
      <t>ヘイ</t>
    </rPh>
    <phoneticPr fontId="7"/>
  </si>
  <si>
    <t>大企業・中小企業</t>
    <rPh sb="0" eb="3">
      <t>ダイキギョウ</t>
    </rPh>
    <rPh sb="4" eb="6">
      <t>チュウショウ</t>
    </rPh>
    <rPh sb="6" eb="8">
      <t>キギョウ</t>
    </rPh>
    <phoneticPr fontId="7"/>
  </si>
  <si>
    <t>外国</t>
    <rPh sb="0" eb="2">
      <t>ガイコク</t>
    </rPh>
    <phoneticPr fontId="7"/>
  </si>
  <si>
    <t>阪大初ベンチャー</t>
    <rPh sb="0" eb="2">
      <t>ハンダイ</t>
    </rPh>
    <rPh sb="2" eb="3">
      <t>ハツ</t>
    </rPh>
    <phoneticPr fontId="7"/>
  </si>
  <si>
    <t>税控除・業種名</t>
    <rPh sb="0" eb="1">
      <t>ゼイ</t>
    </rPh>
    <rPh sb="1" eb="3">
      <t>コウジョ</t>
    </rPh>
    <rPh sb="4" eb="6">
      <t>ギョウシュ</t>
    </rPh>
    <rPh sb="6" eb="7">
      <t>メイ</t>
    </rPh>
    <phoneticPr fontId="7"/>
  </si>
  <si>
    <t>窓口〒</t>
    <rPh sb="0" eb="2">
      <t>マドグチ</t>
    </rPh>
    <phoneticPr fontId="7"/>
  </si>
  <si>
    <t>窓口住所</t>
    <rPh sb="0" eb="2">
      <t>マドグチ</t>
    </rPh>
    <rPh sb="2" eb="4">
      <t>ジュウショ</t>
    </rPh>
    <phoneticPr fontId="7"/>
  </si>
  <si>
    <t>窓口所属</t>
    <rPh sb="0" eb="2">
      <t>マドグチ</t>
    </rPh>
    <rPh sb="2" eb="4">
      <t>ショゾク</t>
    </rPh>
    <phoneticPr fontId="7"/>
  </si>
  <si>
    <t>窓口担当者</t>
    <rPh sb="0" eb="2">
      <t>マドグチ</t>
    </rPh>
    <rPh sb="2" eb="4">
      <t>タントウ</t>
    </rPh>
    <rPh sb="4" eb="5">
      <t>シャ</t>
    </rPh>
    <phoneticPr fontId="7"/>
  </si>
  <si>
    <t>窓口TEL</t>
    <rPh sb="0" eb="2">
      <t>マドグチ</t>
    </rPh>
    <phoneticPr fontId="7"/>
  </si>
  <si>
    <t>窓口E-mail</t>
    <rPh sb="0" eb="2">
      <t>マドグチ</t>
    </rPh>
    <phoneticPr fontId="7"/>
  </si>
  <si>
    <t>現状
直接経費</t>
    <rPh sb="0" eb="2">
      <t>ゲンジョウ</t>
    </rPh>
    <rPh sb="3" eb="5">
      <t>チョクセツ</t>
    </rPh>
    <rPh sb="5" eb="7">
      <t>ケイヒ</t>
    </rPh>
    <phoneticPr fontId="7"/>
  </si>
  <si>
    <t>現状
学術貢献費</t>
    <rPh sb="0" eb="2">
      <t>ゲンジョウ</t>
    </rPh>
    <rPh sb="3" eb="7">
      <t>ガクジュツコウケン</t>
    </rPh>
    <rPh sb="7" eb="8">
      <t>ヒ</t>
    </rPh>
    <phoneticPr fontId="7"/>
  </si>
  <si>
    <t>現状
研究料</t>
    <rPh sb="0" eb="2">
      <t>ゲンジョウ</t>
    </rPh>
    <phoneticPr fontId="7"/>
  </si>
  <si>
    <t>現状
産学官推進活動経費
（受託は間接経費</t>
    <rPh sb="0" eb="2">
      <t>ゲンジョウ</t>
    </rPh>
    <phoneticPr fontId="7"/>
  </si>
  <si>
    <t>現状
合計</t>
    <rPh sb="0" eb="2">
      <t>ゲンジョウ</t>
    </rPh>
    <rPh sb="3" eb="5">
      <t>ゴウケイ</t>
    </rPh>
    <phoneticPr fontId="7"/>
  </si>
  <si>
    <t>現状
開始日</t>
    <rPh sb="0" eb="2">
      <t>ゲンジョウ</t>
    </rPh>
    <rPh sb="3" eb="6">
      <t>カイシビ</t>
    </rPh>
    <phoneticPr fontId="7"/>
  </si>
  <si>
    <t>現状
完了日</t>
    <rPh sb="0" eb="2">
      <t>ゲンジョウ</t>
    </rPh>
    <rPh sb="3" eb="6">
      <t>カンリョウビ</t>
    </rPh>
    <phoneticPr fontId="7"/>
  </si>
  <si>
    <t>着手・未着手</t>
    <rPh sb="0" eb="2">
      <t>チャクシュ</t>
    </rPh>
    <phoneticPr fontId="7"/>
  </si>
  <si>
    <t>重複チェック</t>
    <rPh sb="0" eb="2">
      <t>チョウフク</t>
    </rPh>
    <phoneticPr fontId="7"/>
  </si>
  <si>
    <t>年度</t>
    <rPh sb="0" eb="2">
      <t>ネンド</t>
    </rPh>
    <phoneticPr fontId="7"/>
  </si>
  <si>
    <t>種別</t>
    <rPh sb="0" eb="2">
      <t>シュベツ</t>
    </rPh>
    <phoneticPr fontId="7"/>
  </si>
  <si>
    <t>種別番号</t>
    <rPh sb="0" eb="2">
      <t>シュベツ</t>
    </rPh>
    <rPh sb="2" eb="4">
      <t>バンゴウ</t>
    </rPh>
    <phoneticPr fontId="7"/>
  </si>
  <si>
    <t>番号</t>
    <rPh sb="0" eb="2">
      <t>バンゴウ</t>
    </rPh>
    <phoneticPr fontId="7"/>
  </si>
  <si>
    <t>電子契約</t>
    <rPh sb="0" eb="4">
      <t>デンシケイヤク</t>
    </rPh>
    <phoneticPr fontId="18"/>
  </si>
  <si>
    <t>取引事前確認チェックリスト（該当なし）</t>
    <rPh sb="14" eb="16">
      <t>ガイトウ</t>
    </rPh>
    <phoneticPr fontId="18"/>
  </si>
  <si>
    <t>コスト積算</t>
    <rPh sb="3" eb="5">
      <t>セキサン</t>
    </rPh>
    <phoneticPr fontId="18"/>
  </si>
  <si>
    <t>変更</t>
    <rPh sb="0" eb="2">
      <t>ヘンコウ</t>
    </rPh>
    <phoneticPr fontId="18"/>
  </si>
  <si>
    <t>?</t>
    <phoneticPr fontId="18"/>
  </si>
  <si>
    <t>受付No.</t>
    <rPh sb="0" eb="2">
      <t>ウケツケ</t>
    </rPh>
    <phoneticPr fontId="36"/>
  </si>
  <si>
    <t>受付日</t>
    <rPh sb="0" eb="3">
      <t>ウケツケビ</t>
    </rPh>
    <phoneticPr fontId="36"/>
  </si>
  <si>
    <t>契約番号</t>
    <rPh sb="0" eb="2">
      <t>ケイヤク</t>
    </rPh>
    <rPh sb="2" eb="4">
      <t>バンゴウ</t>
    </rPh>
    <phoneticPr fontId="36"/>
  </si>
  <si>
    <t>企業名</t>
    <rPh sb="0" eb="2">
      <t>キギョウ</t>
    </rPh>
    <rPh sb="2" eb="3">
      <t>メイ</t>
    </rPh>
    <phoneticPr fontId="36"/>
  </si>
  <si>
    <t>部局</t>
    <rPh sb="0" eb="2">
      <t>ブキョク</t>
    </rPh>
    <phoneticPr fontId="36"/>
  </si>
  <si>
    <t>備考</t>
    <rPh sb="0" eb="2">
      <t>ビコウ</t>
    </rPh>
    <phoneticPr fontId="36"/>
  </si>
  <si>
    <t>担当</t>
    <rPh sb="0" eb="2">
      <t>タントウ</t>
    </rPh>
    <phoneticPr fontId="36"/>
  </si>
  <si>
    <r>
      <t xml:space="preserve">PI／PI以外
</t>
    </r>
    <r>
      <rPr>
        <sz val="8"/>
        <color theme="1"/>
        <rFont val="ＭＳ Ｐゴシック"/>
        <family val="3"/>
        <charset val="128"/>
        <scheme val="minor"/>
      </rPr>
      <t>(プルダウンから選択)</t>
    </r>
    <rPh sb="5" eb="7">
      <t>イガイ</t>
    </rPh>
    <rPh sb="16" eb="18">
      <t>センタク</t>
    </rPh>
    <phoneticPr fontId="36"/>
  </si>
  <si>
    <t>研究者の
人件費</t>
    <rPh sb="0" eb="3">
      <t>ケンキュウシャ</t>
    </rPh>
    <rPh sb="5" eb="8">
      <t>ジンケンヒ</t>
    </rPh>
    <phoneticPr fontId="18"/>
  </si>
  <si>
    <t>価値係数計算用</t>
    <rPh sb="0" eb="4">
      <t>カチケイスウ</t>
    </rPh>
    <rPh sb="4" eb="7">
      <t>ケイサンヨウ</t>
    </rPh>
    <phoneticPr fontId="44"/>
  </si>
  <si>
    <t>月数（計算用）</t>
    <rPh sb="0" eb="2">
      <t>ツキスウ</t>
    </rPh>
    <rPh sb="3" eb="6">
      <t>ケイサンヨウ</t>
    </rPh>
    <phoneticPr fontId="18"/>
  </si>
  <si>
    <t>研究者の
価値係数</t>
    <rPh sb="0" eb="3">
      <t>ケンキュウシャ</t>
    </rPh>
    <rPh sb="5" eb="9">
      <t>カチケイスウ</t>
    </rPh>
    <phoneticPr fontId="20"/>
  </si>
  <si>
    <t>2倍</t>
  </si>
  <si>
    <t>業種別区分</t>
    <rPh sb="0" eb="2">
      <t>ギョウシュ</t>
    </rPh>
    <rPh sb="2" eb="3">
      <t>ベツ</t>
    </rPh>
    <rPh sb="3" eb="5">
      <t>クブン</t>
    </rPh>
    <phoneticPr fontId="18"/>
  </si>
  <si>
    <t>選択してください</t>
    <rPh sb="0" eb="2">
      <t>センタク</t>
    </rPh>
    <phoneticPr fontId="18"/>
  </si>
  <si>
    <t>業種別区分一覧</t>
    <rPh sb="0" eb="2">
      <t>ギョウシュ</t>
    </rPh>
    <rPh sb="2" eb="5">
      <t>ベツクブン</t>
    </rPh>
    <rPh sb="5" eb="7">
      <t>イチラン</t>
    </rPh>
    <phoneticPr fontId="18"/>
  </si>
  <si>
    <t xml:space="preserve">A 農業、林業 </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</si>
  <si>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</si>
  <si>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</si>
  <si>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</si>
  <si>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</si>
  <si>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</si>
  <si>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</si>
  <si>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</si>
  <si>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</si>
  <si>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</si>
  <si>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</si>
  <si>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</si>
  <si>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</si>
  <si>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</si>
  <si>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</si>
  <si>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</si>
  <si>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</si>
  <si>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</si>
  <si>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</si>
  <si>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</si>
  <si>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企業等区分は
　「大企業（外資系及び外国企業を除く）」
　「中堅企業（外資系及び外国企業を除く）」
　「中小企業（外資系及び外国企業を除く）」
　「外資系企業」
　「外国企業」
　「その他」
から選択してください。</t>
    <rPh sb="16" eb="17">
      <t>オヨ</t>
    </rPh>
    <rPh sb="18" eb="20">
      <t>ガイコク</t>
    </rPh>
    <rPh sb="30" eb="32">
      <t>チュウケン</t>
    </rPh>
    <rPh sb="60" eb="61">
      <t>オヨ</t>
    </rPh>
    <rPh sb="62" eb="64">
      <t>ガイコク</t>
    </rPh>
    <phoneticPr fontId="20"/>
  </si>
  <si>
    <t>大企業
（↔中堅企業）</t>
    <rPh sb="0" eb="3">
      <t>ダイキギョウ</t>
    </rPh>
    <rPh sb="6" eb="10">
      <t>チュウケンキギョウ</t>
    </rPh>
    <phoneticPr fontId="18"/>
  </si>
  <si>
    <r>
      <t>下記の中小企業を除く、常時使用する従業員が</t>
    </r>
    <r>
      <rPr>
        <b/>
        <u/>
        <sz val="11"/>
        <color theme="1"/>
        <rFont val="ＭＳ Ｐゴシック"/>
        <family val="3"/>
        <charset val="128"/>
        <scheme val="minor"/>
      </rPr>
      <t>2,000人超</t>
    </r>
    <r>
      <rPr>
        <sz val="11"/>
        <color theme="1"/>
        <rFont val="ＭＳ Ｐゴシック"/>
        <family val="2"/>
        <charset val="128"/>
        <scheme val="minor"/>
      </rPr>
      <t>の企業を大企業といい、常時使用する従業員が</t>
    </r>
    <r>
      <rPr>
        <b/>
        <u/>
        <sz val="11"/>
        <color theme="1"/>
        <rFont val="ＭＳ Ｐゴシック"/>
        <family val="3"/>
        <charset val="128"/>
        <scheme val="minor"/>
      </rPr>
      <t>2,000人以下</t>
    </r>
    <r>
      <rPr>
        <sz val="11"/>
        <color theme="1"/>
        <rFont val="ＭＳ Ｐゴシック"/>
        <family val="2"/>
        <charset val="128"/>
        <scheme val="minor"/>
      </rPr>
      <t>の企業を中堅企業といいます。</t>
    </r>
    <rPh sb="0" eb="2">
      <t>カキ</t>
    </rPh>
    <rPh sb="32" eb="35">
      <t>ダイキギョウ</t>
    </rPh>
    <rPh sb="61" eb="65">
      <t>チュウケンキギョウ</t>
    </rPh>
    <phoneticPr fontId="18"/>
  </si>
  <si>
    <t>中小企業</t>
    <rPh sb="0" eb="2">
      <t>チュウショウ</t>
    </rPh>
    <rPh sb="2" eb="4">
      <t>キギョウ</t>
    </rPh>
    <phoneticPr fontId="7"/>
  </si>
  <si>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t>
    </r>
    <rPh sb="44" eb="47">
      <t>グタイテキ</t>
    </rPh>
    <rPh sb="50" eb="52">
      <t>カズ</t>
    </rPh>
    <rPh sb="57" eb="60">
      <t>シホンキン</t>
    </rPh>
    <rPh sb="63" eb="66">
      <t>ジュウギョウイン</t>
    </rPh>
    <rPh sb="66" eb="67">
      <t>スウ</t>
    </rPh>
    <rPh sb="68" eb="70">
      <t>キジュン</t>
    </rPh>
    <rPh sb="71" eb="72">
      <t>ミ</t>
    </rPh>
    <phoneticPr fontId="7"/>
  </si>
  <si>
    <t>7.その他確認事項
（一部情報は内閣府及び文部科学省の実施する調査・統計等に使用します）</t>
    <phoneticPr fontId="18"/>
  </si>
  <si>
    <t>2026.2様式</t>
    <rPh sb="6" eb="8">
      <t>ヨウシキ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</si>
</sst>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Red]\-#,##0\ "/>
    <numFmt numFmtId="178" formatCode="yyyy/m/d;@"/>
    <numFmt numFmtId="179" formatCode="yyyy\.m\.d"/>
    <numFmt numFmtId="180" formatCode="0_);[Red]\(0\)"/>
    <numFmt numFmtId="181" formatCode="yyyy&quot;年&quot;m&quot;月&quot;d&quot;日&quot;;@"/>
    <numFmt numFmtId="182" formatCode="0&quot;ヶ月&quot;"/>
    <numFmt numFmtId="183" formatCode="0&quot;倍&quot;"/>
  </numFmts>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u/>
      <sz val="20"/>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
      <sz val="11"/>
      <color theme="1"/>
      <name val="ＭＳ Ｐゴシック"/>
      <family val="3"/>
      <charset val="128"/>
      <scheme val="minor"/>
    </font>
    <font>
      <sz val="22"/>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u/>
      <sz val="9"/>
      <color theme="10"/>
      <name val="ＭＳ Ｐゴシック"/>
      <family val="3"/>
      <charset val="128"/>
      <scheme val="minor"/>
    </font>
    <font>
      <b/>
      <u/>
      <sz val="10"/>
      <name val="ＭＳ Ｐゴシック"/>
      <family val="3"/>
      <charset val="128"/>
    </font>
    <font>
      <sz val="11"/>
      <color theme="1"/>
      <name val="ＭＳ Ｐゴシック"/>
      <family val="2"/>
      <scheme val="minor"/>
    </font>
  </fonts>
  <fills count="21">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99CCFF"/>
        <bgColor indexed="64"/>
      </patternFill>
    </fill>
  </fills>
  <borders count="19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hair">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
      <left style="thick">
        <color indexed="64"/>
      </left>
      <right/>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dotted">
        <color auto="1"/>
      </right>
      <top style="dotted">
        <color auto="1"/>
      </top>
      <bottom style="dotted">
        <color auto="1"/>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diagonal/>
    </border>
    <border>
      <left style="dotted">
        <color auto="1"/>
      </left>
      <right style="dotted">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medium">
        <color indexed="64"/>
      </left>
      <right/>
      <top style="medium">
        <color indexed="64"/>
      </top>
      <bottom/>
      <diagonal/>
    </border>
    <border>
      <left style="dotted">
        <color auto="1"/>
      </left>
      <right style="medium">
        <color indexed="64"/>
      </right>
      <top style="medium">
        <color indexed="64"/>
      </top>
      <bottom/>
      <diagonal/>
    </border>
    <border>
      <left style="medium">
        <color indexed="64"/>
      </left>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style="medium">
        <color indexed="64"/>
      </left>
      <right/>
      <top/>
      <bottom style="dotted">
        <color auto="1"/>
      </bottom>
      <diagonal/>
    </border>
    <border>
      <left style="dotted">
        <color auto="1"/>
      </left>
      <right style="medium">
        <color indexed="64"/>
      </right>
      <top/>
      <bottom style="dotted">
        <color auto="1"/>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dotted">
        <color auto="1"/>
      </left>
      <right style="medium">
        <color indexed="64"/>
      </right>
      <top style="dotted">
        <color auto="1"/>
      </top>
      <bottom style="thin">
        <color indexed="64"/>
      </bottom>
      <diagonal/>
    </border>
    <border>
      <left style="hair">
        <color indexed="64"/>
      </left>
      <right/>
      <top style="thin">
        <color indexed="64"/>
      </top>
      <bottom/>
      <diagonal/>
    </border>
    <border>
      <left style="dotted">
        <color indexed="64"/>
      </left>
      <right/>
      <top style="double">
        <color indexed="64"/>
      </top>
      <bottom style="dotted">
        <color auto="1"/>
      </bottom>
      <diagonal/>
    </border>
    <border>
      <left style="dotted">
        <color auto="1"/>
      </left>
      <right style="hair">
        <color indexed="64"/>
      </right>
      <top style="dotted">
        <color auto="1"/>
      </top>
      <bottom style="dotted">
        <color auto="1"/>
      </bottom>
      <diagonal/>
    </border>
    <border>
      <left style="hair">
        <color indexed="64"/>
      </left>
      <right style="hair">
        <color indexed="64"/>
      </right>
      <top style="dotted">
        <color auto="1"/>
      </top>
      <bottom style="dotted">
        <color auto="1"/>
      </bottom>
      <diagonal/>
    </border>
    <border>
      <left style="dotted">
        <color auto="1"/>
      </left>
      <right/>
      <top style="dotted">
        <color auto="1"/>
      </top>
      <bottom style="thin">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s>
  <cellStyleXfs count="10">
    <xf numFmtId="0" fontId="0" fillId="0" borderId="0">
      <alignment vertical="center"/>
    </xf>
    <xf numFmtId="0" fontId="20" fillId="0" borderId="0" applyNumberFormat="0" applyFill="0" applyBorder="0" applyAlignment="0" applyProtection="0">
      <alignment vertical="center"/>
    </xf>
    <xf numFmtId="0" fontId="6" fillId="0" borderId="0">
      <alignment vertical="center"/>
    </xf>
    <xf numFmtId="0" fontId="11" fillId="0" borderId="0"/>
    <xf numFmtId="38" fontId="11" fillId="0" borderId="0" applyFont="0" applyFill="0" applyBorder="0" applyAlignment="0" applyProtection="0"/>
    <xf numFmtId="38" fontId="37"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5" fillId="0" borderId="0"/>
  </cellStyleXfs>
  <cellXfs count="561">
    <xf numFmtId="0" fontId="0" fillId="0" borderId="0" xfId="0">
      <alignment vertical="center"/>
    </xf>
    <xf numFmtId="0" fontId="10" fillId="0" borderId="0" xfId="0" applyFont="1" applyAlignment="1">
      <alignment vertical="center" wrapText="1"/>
    </xf>
    <xf numFmtId="0" fontId="8" fillId="0" borderId="0" xfId="0" applyFont="1" applyAlignment="1">
      <alignment vertical="center" wrapText="1"/>
    </xf>
    <xf numFmtId="0" fontId="13" fillId="0" borderId="0" xfId="0" applyFont="1" applyAlignment="1">
      <alignment vertical="center" wrapText="1"/>
    </xf>
    <xf numFmtId="0" fontId="13" fillId="0" borderId="0" xfId="0" applyFont="1">
      <alignment vertical="center"/>
    </xf>
    <xf numFmtId="0" fontId="9"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21" fillId="0" borderId="0" xfId="0" applyFont="1">
      <alignment vertical="center"/>
    </xf>
    <xf numFmtId="0" fontId="0" fillId="0" borderId="3" xfId="0" applyBorder="1">
      <alignment vertical="center"/>
    </xf>
    <xf numFmtId="0" fontId="8" fillId="6" borderId="22" xfId="0" applyFont="1" applyFill="1" applyBorder="1" applyAlignment="1" applyProtection="1">
      <alignment horizontal="left" vertical="center" shrinkToFit="1"/>
      <protection locked="0"/>
    </xf>
    <xf numFmtId="0" fontId="19" fillId="2" borderId="0" xfId="0" applyFont="1" applyFill="1" applyAlignment="1" applyProtection="1">
      <alignment vertical="center" wrapText="1"/>
      <protection locked="0"/>
    </xf>
    <xf numFmtId="0" fontId="11" fillId="0" borderId="23" xfId="0" applyFont="1" applyBorder="1" applyAlignment="1" applyProtection="1">
      <alignment vertical="center" shrinkToFit="1"/>
      <protection locked="0"/>
    </xf>
    <xf numFmtId="0" fontId="8" fillId="0" borderId="14" xfId="0" applyFont="1" applyBorder="1" applyAlignment="1" applyProtection="1">
      <alignment vertical="center" wrapText="1" shrinkToFit="1"/>
      <protection locked="0"/>
    </xf>
    <xf numFmtId="0" fontId="8" fillId="0" borderId="23" xfId="0" applyFont="1" applyBorder="1" applyAlignment="1" applyProtection="1">
      <alignment vertical="center" wrapText="1" shrinkToFit="1"/>
      <protection locked="0"/>
    </xf>
    <xf numFmtId="0" fontId="8" fillId="0" borderId="11" xfId="0" applyFont="1" applyBorder="1" applyAlignment="1" applyProtection="1">
      <alignment vertical="center" wrapText="1" shrinkToFit="1"/>
      <protection locked="0"/>
    </xf>
    <xf numFmtId="0" fontId="8" fillId="7" borderId="3" xfId="0" applyFont="1" applyFill="1" applyBorder="1" applyAlignment="1">
      <alignment vertical="center" shrinkToFit="1"/>
    </xf>
    <xf numFmtId="0" fontId="8" fillId="0" borderId="13" xfId="0" applyFont="1" applyBorder="1" applyAlignment="1" applyProtection="1">
      <alignment vertical="center" wrapText="1" shrinkToFit="1"/>
      <protection locked="0"/>
    </xf>
    <xf numFmtId="0" fontId="8" fillId="0" borderId="2" xfId="0" applyFont="1" applyBorder="1" applyAlignment="1" applyProtection="1">
      <alignment vertical="center" wrapText="1" shrinkToFit="1"/>
      <protection locked="0"/>
    </xf>
    <xf numFmtId="0" fontId="8" fillId="0" borderId="26" xfId="0" applyFont="1" applyBorder="1" applyAlignment="1" applyProtection="1">
      <alignment vertical="center" wrapText="1" shrinkToFit="1"/>
      <protection locked="0"/>
    </xf>
    <xf numFmtId="0" fontId="11" fillId="0" borderId="14" xfId="0" applyFont="1" applyBorder="1" applyAlignment="1" applyProtection="1">
      <alignment vertical="center" shrinkToFit="1"/>
      <protection locked="0"/>
    </xf>
    <xf numFmtId="0" fontId="8" fillId="0" borderId="27" xfId="0" applyFont="1" applyBorder="1" applyAlignment="1" applyProtection="1">
      <alignment vertical="center" wrapText="1" shrinkToFit="1"/>
      <protection locked="0"/>
    </xf>
    <xf numFmtId="0" fontId="8" fillId="0" borderId="21"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22" fillId="0" borderId="0" xfId="0" applyFont="1">
      <alignment vertical="center"/>
    </xf>
    <xf numFmtId="0" fontId="8" fillId="6" borderId="68" xfId="0" applyFont="1" applyFill="1" applyBorder="1" applyAlignment="1" applyProtection="1">
      <alignment horizontal="left" vertical="center" shrinkToFit="1"/>
      <protection locked="0"/>
    </xf>
    <xf numFmtId="0" fontId="6" fillId="8" borderId="93" xfId="2" applyFill="1" applyBorder="1" applyAlignment="1">
      <alignment horizontal="center" vertical="center" wrapText="1"/>
    </xf>
    <xf numFmtId="0" fontId="0" fillId="8" borderId="96" xfId="3" applyFont="1" applyFill="1" applyBorder="1" applyAlignment="1">
      <alignment horizontal="center" vertical="center" wrapText="1"/>
    </xf>
    <xf numFmtId="0" fontId="6" fillId="8" borderId="5" xfId="2" applyFill="1" applyBorder="1" applyAlignment="1">
      <alignment vertical="top" wrapText="1"/>
    </xf>
    <xf numFmtId="0" fontId="6" fillId="8" borderId="7" xfId="2" applyFill="1" applyBorder="1" applyAlignment="1">
      <alignment vertical="top" wrapText="1"/>
    </xf>
    <xf numFmtId="0" fontId="6" fillId="8" borderId="95" xfId="2" applyFill="1" applyBorder="1" applyAlignment="1">
      <alignment vertical="top" wrapText="1"/>
    </xf>
    <xf numFmtId="0" fontId="6" fillId="8" borderId="4" xfId="2" applyFill="1" applyBorder="1" applyAlignment="1">
      <alignment vertical="top" wrapText="1"/>
    </xf>
    <xf numFmtId="0" fontId="6" fillId="8" borderId="0" xfId="2" applyFill="1" applyAlignment="1">
      <alignment vertical="top" wrapText="1"/>
    </xf>
    <xf numFmtId="0" fontId="6" fillId="8" borderId="94" xfId="2" applyFill="1" applyBorder="1" applyAlignment="1">
      <alignment vertical="top" wrapText="1"/>
    </xf>
    <xf numFmtId="0" fontId="6" fillId="8" borderId="3" xfId="2" applyFill="1" applyBorder="1" applyAlignment="1">
      <alignment vertical="top" wrapText="1"/>
    </xf>
    <xf numFmtId="0" fontId="6" fillId="9" borderId="3" xfId="2" applyFill="1" applyBorder="1" applyAlignment="1">
      <alignment vertical="top" wrapText="1"/>
    </xf>
    <xf numFmtId="0" fontId="17" fillId="7" borderId="80" xfId="0" applyFont="1" applyFill="1" applyBorder="1" applyAlignment="1">
      <alignment horizontal="center" vertical="center" wrapText="1" shrinkToFit="1"/>
    </xf>
    <xf numFmtId="0" fontId="17" fillId="7" borderId="1" xfId="0" applyFont="1" applyFill="1" applyBorder="1" applyAlignment="1">
      <alignment horizontal="center" vertical="center" wrapText="1" shrinkToFit="1"/>
    </xf>
    <xf numFmtId="0" fontId="17" fillId="7" borderId="73" xfId="0" applyFont="1" applyFill="1" applyBorder="1" applyAlignment="1">
      <alignment horizontal="center" vertical="center" wrapText="1" shrinkToFit="1"/>
    </xf>
    <xf numFmtId="20" fontId="8" fillId="0" borderId="0" xfId="0" applyNumberFormat="1" applyFont="1" applyAlignment="1">
      <alignment vertical="center" wrapText="1"/>
    </xf>
    <xf numFmtId="0" fontId="26" fillId="0" borderId="0" xfId="0" applyFont="1">
      <alignment vertical="center"/>
    </xf>
    <xf numFmtId="0" fontId="27" fillId="0" borderId="0" xfId="1" applyFont="1" applyAlignment="1">
      <alignment vertical="center"/>
    </xf>
    <xf numFmtId="0" fontId="8" fillId="7" borderId="35" xfId="0" applyFont="1" applyFill="1" applyBorder="1" applyAlignment="1">
      <alignment vertical="center" wrapText="1"/>
    </xf>
    <xf numFmtId="0" fontId="8" fillId="7" borderId="0" xfId="0" applyFont="1" applyFill="1" applyAlignment="1">
      <alignment vertical="center" wrapText="1"/>
    </xf>
    <xf numFmtId="0" fontId="8" fillId="7" borderId="8" xfId="0" applyFont="1" applyFill="1" applyBorder="1" applyAlignment="1">
      <alignment vertical="center" wrapText="1"/>
    </xf>
    <xf numFmtId="0" fontId="8" fillId="6" borderId="110" xfId="0" applyFont="1" applyFill="1" applyBorder="1" applyAlignment="1" applyProtection="1">
      <alignment vertical="center" wrapText="1"/>
      <protection locked="0"/>
    </xf>
    <xf numFmtId="0" fontId="8" fillId="6" borderId="111" xfId="0" applyFont="1" applyFill="1" applyBorder="1" applyAlignment="1" applyProtection="1">
      <alignment vertical="center" wrapText="1"/>
      <protection locked="0"/>
    </xf>
    <xf numFmtId="0" fontId="8" fillId="7" borderId="65" xfId="0" applyFont="1" applyFill="1" applyBorder="1" applyAlignment="1">
      <alignment vertical="center" wrapText="1"/>
    </xf>
    <xf numFmtId="0" fontId="8" fillId="7" borderId="66" xfId="0" applyFont="1" applyFill="1" applyBorder="1" applyAlignment="1">
      <alignment vertical="center" wrapText="1"/>
    </xf>
    <xf numFmtId="0" fontId="8" fillId="7" borderId="67" xfId="0" applyFont="1" applyFill="1" applyBorder="1" applyAlignment="1">
      <alignment vertical="center" wrapText="1"/>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37" xfId="0" applyFont="1" applyBorder="1" applyAlignment="1">
      <alignment vertical="center" wrapText="1"/>
    </xf>
    <xf numFmtId="177" fontId="8" fillId="0" borderId="8" xfId="0" applyNumberFormat="1" applyFont="1" applyBorder="1" applyAlignment="1">
      <alignment vertical="center" shrinkToFit="1"/>
    </xf>
    <xf numFmtId="177" fontId="8" fillId="0" borderId="0" xfId="0" applyNumberFormat="1" applyFont="1" applyAlignment="1">
      <alignment vertical="center" shrinkToFit="1"/>
    </xf>
    <xf numFmtId="177" fontId="8" fillId="0" borderId="12" xfId="0" applyNumberFormat="1" applyFont="1" applyBorder="1" applyAlignment="1">
      <alignment vertical="center" shrinkToFit="1"/>
    </xf>
    <xf numFmtId="177" fontId="8" fillId="0" borderId="6" xfId="0" applyNumberFormat="1" applyFont="1" applyBorder="1" applyAlignment="1">
      <alignment vertical="center" shrinkToFit="1"/>
    </xf>
    <xf numFmtId="0" fontId="8" fillId="0" borderId="0" xfId="0" applyFont="1" applyAlignment="1">
      <alignment horizontal="left" vertical="center" wrapText="1"/>
    </xf>
    <xf numFmtId="0" fontId="8" fillId="0" borderId="37" xfId="0" applyFont="1" applyBorder="1" applyAlignment="1">
      <alignment horizontal="left" vertical="center" wrapText="1"/>
    </xf>
    <xf numFmtId="177" fontId="8" fillId="0" borderId="20" xfId="0" applyNumberFormat="1" applyFont="1" applyBorder="1" applyAlignment="1">
      <alignment vertical="center" shrinkToFit="1"/>
    </xf>
    <xf numFmtId="177" fontId="8" fillId="0" borderId="19" xfId="0" applyNumberFormat="1" applyFont="1" applyBorder="1" applyAlignment="1">
      <alignment vertical="center" shrinkToFit="1"/>
    </xf>
    <xf numFmtId="176" fontId="8" fillId="0" borderId="43" xfId="0" applyNumberFormat="1" applyFont="1" applyBorder="1" applyAlignment="1">
      <alignment horizontal="left" vertical="center" wrapText="1"/>
    </xf>
    <xf numFmtId="0" fontId="31" fillId="0" borderId="0" xfId="1" applyFont="1">
      <alignment vertical="center"/>
    </xf>
    <xf numFmtId="0" fontId="8" fillId="6" borderId="26" xfId="0" applyFont="1" applyFill="1" applyBorder="1" applyAlignment="1" applyProtection="1">
      <alignment horizontal="center" vertical="center" shrinkToFit="1"/>
      <protection locked="0"/>
    </xf>
    <xf numFmtId="0" fontId="8" fillId="6" borderId="27" xfId="0" applyFont="1" applyFill="1" applyBorder="1" applyAlignment="1" applyProtection="1">
      <alignment horizontal="center" vertical="center" shrinkToFit="1"/>
      <protection locked="0"/>
    </xf>
    <xf numFmtId="0" fontId="8" fillId="6" borderId="2" xfId="0" applyFont="1" applyFill="1" applyBorder="1" applyAlignment="1" applyProtection="1">
      <alignment horizontal="center" vertical="center" shrinkToFit="1"/>
      <protection locked="0"/>
    </xf>
    <xf numFmtId="0" fontId="8" fillId="0" borderId="21" xfId="0" applyFont="1" applyBorder="1" applyAlignment="1" applyProtection="1">
      <alignment vertical="center" wrapText="1" shrinkToFit="1"/>
      <protection locked="0"/>
    </xf>
    <xf numFmtId="0" fontId="8" fillId="7" borderId="3" xfId="0" applyFont="1" applyFill="1" applyBorder="1" applyAlignment="1">
      <alignment vertical="center" wrapText="1" shrinkToFit="1"/>
    </xf>
    <xf numFmtId="0" fontId="0" fillId="10" borderId="0" xfId="0" applyFill="1">
      <alignment vertical="center"/>
    </xf>
    <xf numFmtId="0" fontId="0" fillId="6" borderId="0" xfId="0" applyFill="1">
      <alignment vertical="center"/>
    </xf>
    <xf numFmtId="0" fontId="17" fillId="11" borderId="3" xfId="0" applyFont="1" applyFill="1" applyBorder="1" applyAlignment="1">
      <alignment horizontal="center" vertical="center" wrapText="1"/>
    </xf>
    <xf numFmtId="14" fontId="17" fillId="12" borderId="3" xfId="0" applyNumberFormat="1" applyFont="1" applyFill="1" applyBorder="1" applyAlignment="1">
      <alignment horizontal="center" vertical="center" wrapText="1"/>
    </xf>
    <xf numFmtId="179" fontId="17" fillId="12" borderId="3" xfId="0" applyNumberFormat="1" applyFont="1" applyFill="1" applyBorder="1" applyAlignment="1">
      <alignment horizontal="center" vertical="center" wrapText="1"/>
    </xf>
    <xf numFmtId="0" fontId="32" fillId="11" borderId="3" xfId="0" applyFont="1" applyFill="1" applyBorder="1" applyAlignment="1">
      <alignment horizontal="center" wrapText="1" shrinkToFit="1"/>
    </xf>
    <xf numFmtId="0" fontId="17" fillId="13" borderId="3" xfId="0" applyFont="1" applyFill="1" applyBorder="1" applyAlignment="1">
      <alignment horizontal="center" vertical="center" wrapText="1"/>
    </xf>
    <xf numFmtId="38" fontId="17" fillId="11" borderId="3" xfId="4" applyFont="1" applyFill="1" applyBorder="1" applyAlignment="1">
      <alignment horizontal="center" vertical="center" wrapText="1"/>
    </xf>
    <xf numFmtId="38" fontId="17" fillId="14" borderId="3" xfId="4" applyFont="1" applyFill="1" applyBorder="1" applyAlignment="1">
      <alignment horizontal="center" vertical="center" wrapText="1"/>
    </xf>
    <xf numFmtId="14" fontId="17" fillId="13" borderId="3" xfId="0" applyNumberFormat="1" applyFont="1" applyFill="1" applyBorder="1" applyAlignment="1">
      <alignment horizontal="center" vertical="center" wrapText="1"/>
    </xf>
    <xf numFmtId="179" fontId="17" fillId="13" borderId="3" xfId="0" applyNumberFormat="1" applyFont="1" applyFill="1" applyBorder="1" applyAlignment="1">
      <alignment horizontal="center" vertical="center" wrapText="1"/>
    </xf>
    <xf numFmtId="180" fontId="17" fillId="15" borderId="3" xfId="0" applyNumberFormat="1" applyFont="1" applyFill="1" applyBorder="1" applyAlignment="1">
      <alignment horizontal="center" vertical="top" wrapText="1"/>
    </xf>
    <xf numFmtId="0" fontId="17" fillId="0" borderId="3" xfId="0" applyFont="1" applyBorder="1" applyAlignment="1">
      <alignment horizontal="center" vertical="center" wrapText="1"/>
    </xf>
    <xf numFmtId="0" fontId="32" fillId="11" borderId="3" xfId="0" applyFont="1" applyFill="1" applyBorder="1" applyAlignment="1">
      <alignment horizontal="center" wrapText="1"/>
    </xf>
    <xf numFmtId="38" fontId="17" fillId="8" borderId="3" xfId="4" applyFont="1" applyFill="1" applyBorder="1" applyAlignment="1">
      <alignment horizontal="center" vertical="center" wrapText="1"/>
    </xf>
    <xf numFmtId="14" fontId="17" fillId="8" borderId="3" xfId="0" applyNumberFormat="1" applyFont="1" applyFill="1" applyBorder="1" applyAlignment="1">
      <alignment horizontal="center" vertical="center" wrapText="1"/>
    </xf>
    <xf numFmtId="179" fontId="17" fillId="8" borderId="3" xfId="0" applyNumberFormat="1" applyFont="1" applyFill="1" applyBorder="1" applyAlignment="1">
      <alignment horizontal="center" vertical="center" wrapText="1"/>
    </xf>
    <xf numFmtId="0" fontId="29" fillId="0" borderId="3"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xf>
    <xf numFmtId="14" fontId="0" fillId="0" borderId="0" xfId="0" applyNumberFormat="1">
      <alignment vertical="center"/>
    </xf>
    <xf numFmtId="0" fontId="0" fillId="16" borderId="0" xfId="0" applyFill="1">
      <alignment vertical="center"/>
    </xf>
    <xf numFmtId="0" fontId="0" fillId="2" borderId="0" xfId="0" applyFill="1">
      <alignment vertical="center"/>
    </xf>
    <xf numFmtId="0" fontId="17" fillId="17" borderId="3" xfId="0" applyFont="1" applyFill="1" applyBorder="1" applyAlignment="1">
      <alignment horizontal="center" vertical="top" wrapText="1"/>
    </xf>
    <xf numFmtId="0" fontId="33" fillId="2" borderId="3" xfId="0" applyFont="1" applyFill="1" applyBorder="1" applyAlignment="1">
      <alignment wrapText="1"/>
    </xf>
    <xf numFmtId="49" fontId="33"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32" fillId="10" borderId="3" xfId="0" applyFont="1" applyFill="1" applyBorder="1" applyAlignment="1">
      <alignment wrapText="1"/>
    </xf>
    <xf numFmtId="0" fontId="14" fillId="10" borderId="3" xfId="0" applyFont="1" applyFill="1" applyBorder="1" applyAlignment="1"/>
    <xf numFmtId="180" fontId="14"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8" fillId="6" borderId="126" xfId="0" applyFont="1" applyFill="1" applyBorder="1" applyAlignment="1" applyProtection="1">
      <alignment vertical="center" wrapText="1"/>
      <protection locked="0"/>
    </xf>
    <xf numFmtId="0" fontId="35" fillId="0" borderId="131" xfId="0" applyFont="1" applyBorder="1" applyAlignment="1">
      <alignment horizontal="center" vertical="center"/>
    </xf>
    <xf numFmtId="56" fontId="35" fillId="0" borderId="132" xfId="0" applyNumberFormat="1" applyFont="1" applyBorder="1" applyAlignment="1">
      <alignment horizontal="center" vertical="center" shrinkToFit="1"/>
    </xf>
    <xf numFmtId="0" fontId="35" fillId="0" borderId="133" xfId="0" applyFont="1" applyBorder="1" applyAlignment="1">
      <alignment horizontal="center" vertical="center" shrinkToFit="1"/>
    </xf>
    <xf numFmtId="0" fontId="35" fillId="0" borderId="133" xfId="0" applyFont="1" applyBorder="1" applyAlignment="1">
      <alignment horizontal="left" vertical="center"/>
    </xf>
    <xf numFmtId="0" fontId="35" fillId="0" borderId="134" xfId="0" applyFont="1" applyBorder="1" applyAlignment="1">
      <alignment horizontal="center" vertical="center"/>
    </xf>
    <xf numFmtId="0" fontId="17" fillId="7" borderId="63" xfId="0" applyFont="1" applyFill="1" applyBorder="1" applyAlignment="1">
      <alignment vertical="center" wrapText="1" shrinkToFit="1"/>
    </xf>
    <xf numFmtId="181" fontId="0" fillId="0" borderId="0" xfId="0" applyNumberFormat="1">
      <alignment vertical="center"/>
    </xf>
    <xf numFmtId="0" fontId="8" fillId="6" borderId="113" xfId="0" applyFont="1" applyFill="1" applyBorder="1" applyAlignment="1" applyProtection="1">
      <alignment vertical="center" wrapText="1"/>
      <protection locked="0"/>
    </xf>
    <xf numFmtId="0" fontId="17" fillId="15" borderId="3" xfId="0" applyFont="1" applyFill="1" applyBorder="1" applyAlignment="1">
      <alignment horizontal="center" vertical="center"/>
    </xf>
    <xf numFmtId="0" fontId="17" fillId="0" borderId="3" xfId="0" applyFont="1" applyBorder="1" applyAlignment="1">
      <alignment horizontal="center" wrapText="1"/>
    </xf>
    <xf numFmtId="0" fontId="17" fillId="0" borderId="3" xfId="0" applyFont="1" applyBorder="1" applyAlignment="1">
      <alignment horizontal="center"/>
    </xf>
    <xf numFmtId="0" fontId="5" fillId="0" borderId="0" xfId="6">
      <alignment vertical="center"/>
    </xf>
    <xf numFmtId="0" fontId="38" fillId="0" borderId="0" xfId="6" applyFont="1" applyAlignment="1">
      <alignment horizontal="left" vertical="center"/>
    </xf>
    <xf numFmtId="0" fontId="5" fillId="0" borderId="2" xfId="6" applyBorder="1">
      <alignment vertical="center"/>
    </xf>
    <xf numFmtId="0" fontId="5" fillId="5" borderId="146" xfId="6" applyFill="1" applyBorder="1" applyAlignment="1">
      <alignment horizontal="center" vertical="center"/>
    </xf>
    <xf numFmtId="0" fontId="5" fillId="5" borderId="146" xfId="6" applyFill="1" applyBorder="1" applyAlignment="1">
      <alignment horizontal="center" vertical="center" wrapText="1"/>
    </xf>
    <xf numFmtId="0" fontId="5" fillId="18" borderId="146" xfId="6" applyFill="1" applyBorder="1" applyAlignment="1">
      <alignment horizontal="center" vertical="center" wrapText="1"/>
    </xf>
    <xf numFmtId="0" fontId="5" fillId="0" borderId="148" xfId="6" applyBorder="1" applyAlignment="1">
      <alignment horizontal="center" vertical="center"/>
    </xf>
    <xf numFmtId="0" fontId="5" fillId="5" borderId="149" xfId="6" applyFill="1" applyBorder="1" applyAlignment="1" applyProtection="1">
      <alignment horizontal="center" vertical="center"/>
      <protection locked="0"/>
    </xf>
    <xf numFmtId="0" fontId="5" fillId="5" borderId="150" xfId="6" applyFill="1" applyBorder="1" applyAlignment="1" applyProtection="1">
      <alignment horizontal="center" vertical="center"/>
      <protection locked="0"/>
    </xf>
    <xf numFmtId="9" fontId="5" fillId="5" borderId="150" xfId="6" applyNumberFormat="1" applyFill="1" applyBorder="1" applyProtection="1">
      <alignment vertical="center"/>
      <protection locked="0"/>
    </xf>
    <xf numFmtId="38" fontId="0" fillId="18" borderId="150" xfId="7" applyFont="1" applyFill="1" applyBorder="1" applyAlignment="1">
      <alignment horizontal="right" vertical="center"/>
    </xf>
    <xf numFmtId="0" fontId="5" fillId="0" borderId="152" xfId="6" applyBorder="1">
      <alignment vertical="center"/>
    </xf>
    <xf numFmtId="0" fontId="5" fillId="5" borderId="153" xfId="6" applyFill="1" applyBorder="1" applyAlignment="1" applyProtection="1">
      <alignment horizontal="center" vertical="center"/>
      <protection locked="0"/>
    </xf>
    <xf numFmtId="0" fontId="5" fillId="5" borderId="154" xfId="6" applyFill="1" applyBorder="1" applyAlignment="1" applyProtection="1">
      <alignment horizontal="center" vertical="center"/>
      <protection locked="0"/>
    </xf>
    <xf numFmtId="9" fontId="5" fillId="5" borderId="154" xfId="6" applyNumberFormat="1" applyFill="1" applyBorder="1" applyProtection="1">
      <alignment vertical="center"/>
      <protection locked="0"/>
    </xf>
    <xf numFmtId="38" fontId="0" fillId="18" borderId="155" xfId="5" applyFont="1" applyFill="1" applyBorder="1" applyAlignment="1">
      <alignment horizontal="right" vertical="center"/>
    </xf>
    <xf numFmtId="0" fontId="5" fillId="0" borderId="158" xfId="6" applyBorder="1">
      <alignment vertical="center"/>
    </xf>
    <xf numFmtId="38" fontId="0" fillId="18" borderId="156" xfId="5" applyFont="1" applyFill="1" applyBorder="1" applyAlignment="1">
      <alignment horizontal="right" vertical="center"/>
    </xf>
    <xf numFmtId="0" fontId="5" fillId="0" borderId="159" xfId="6" applyBorder="1">
      <alignment vertical="center"/>
    </xf>
    <xf numFmtId="38" fontId="0" fillId="18" borderId="160" xfId="5" applyFont="1" applyFill="1" applyBorder="1" applyAlignment="1">
      <alignment horizontal="right" vertical="center"/>
    </xf>
    <xf numFmtId="0" fontId="5" fillId="0" borderId="19" xfId="6" applyBorder="1">
      <alignment vertical="center"/>
    </xf>
    <xf numFmtId="0" fontId="5" fillId="5" borderId="0" xfId="6" applyFill="1">
      <alignment vertical="center"/>
    </xf>
    <xf numFmtId="0" fontId="5" fillId="7" borderId="0" xfId="6" applyFill="1">
      <alignment vertical="center"/>
    </xf>
    <xf numFmtId="0" fontId="5" fillId="0" borderId="162" xfId="6" applyBorder="1">
      <alignment vertical="center"/>
    </xf>
    <xf numFmtId="0" fontId="5" fillId="0" borderId="156" xfId="6" applyBorder="1" applyAlignment="1">
      <alignment horizontal="center" vertical="center"/>
    </xf>
    <xf numFmtId="0" fontId="5" fillId="0" borderId="165" xfId="6" applyBorder="1" applyAlignment="1">
      <alignment horizontal="center" vertical="center"/>
    </xf>
    <xf numFmtId="38" fontId="0" fillId="0" borderId="167" xfId="7" applyFont="1" applyBorder="1" applyAlignment="1">
      <alignment horizontal="right" vertical="center"/>
    </xf>
    <xf numFmtId="38" fontId="0" fillId="0" borderId="168" xfId="7" applyFont="1" applyBorder="1" applyAlignment="1">
      <alignment horizontal="right" vertical="center"/>
    </xf>
    <xf numFmtId="9" fontId="0" fillId="0" borderId="169" xfId="8" applyFont="1" applyBorder="1">
      <alignment vertical="center"/>
    </xf>
    <xf numFmtId="38" fontId="0" fillId="0" borderId="154" xfId="7" applyFont="1" applyBorder="1" applyAlignment="1">
      <alignment horizontal="right" vertical="center"/>
    </xf>
    <xf numFmtId="38" fontId="0" fillId="0" borderId="157" xfId="7" applyFont="1" applyBorder="1" applyAlignment="1">
      <alignment horizontal="right" vertical="center"/>
    </xf>
    <xf numFmtId="9" fontId="0" fillId="0" borderId="164" xfId="8" applyFont="1" applyBorder="1">
      <alignment vertical="center"/>
    </xf>
    <xf numFmtId="38" fontId="0" fillId="0" borderId="156" xfId="7" applyFont="1" applyBorder="1" applyAlignment="1">
      <alignment horizontal="right" vertical="center"/>
    </xf>
    <xf numFmtId="38" fontId="0" fillId="0" borderId="165" xfId="7" applyFont="1" applyBorder="1" applyAlignment="1">
      <alignment horizontal="right" vertical="center"/>
    </xf>
    <xf numFmtId="9" fontId="5" fillId="0" borderId="164" xfId="6" applyNumberFormat="1" applyBorder="1">
      <alignment vertical="center"/>
    </xf>
    <xf numFmtId="9" fontId="5" fillId="0" borderId="166" xfId="6" applyNumberFormat="1" applyBorder="1">
      <alignment vertical="center"/>
    </xf>
    <xf numFmtId="0" fontId="41" fillId="5" borderId="147" xfId="6" applyFont="1" applyFill="1" applyBorder="1" applyAlignment="1">
      <alignment horizontal="center" vertical="center" wrapText="1"/>
    </xf>
    <xf numFmtId="182" fontId="5" fillId="5" borderId="151" xfId="6" applyNumberFormat="1" applyFill="1" applyBorder="1" applyAlignment="1" applyProtection="1">
      <alignment horizontal="center" vertical="center" wrapText="1"/>
      <protection locked="0"/>
    </xf>
    <xf numFmtId="0" fontId="5" fillId="7" borderId="20" xfId="6" applyFill="1" applyBorder="1" applyAlignment="1">
      <alignment horizontal="center" vertical="center" wrapText="1"/>
    </xf>
    <xf numFmtId="38" fontId="0" fillId="7" borderId="172" xfId="5" applyFont="1" applyFill="1" applyBorder="1" applyAlignment="1" applyProtection="1">
      <alignment horizontal="right" vertical="center"/>
    </xf>
    <xf numFmtId="0" fontId="41" fillId="19" borderId="173" xfId="6" applyFont="1" applyFill="1" applyBorder="1" applyAlignment="1">
      <alignment horizontal="center" vertical="center" wrapText="1"/>
    </xf>
    <xf numFmtId="0" fontId="41" fillId="19" borderId="174" xfId="6" applyFont="1" applyFill="1" applyBorder="1" applyAlignment="1">
      <alignment horizontal="center" vertical="center" wrapText="1"/>
    </xf>
    <xf numFmtId="0" fontId="5" fillId="19" borderId="0" xfId="6" applyFill="1">
      <alignment vertical="center"/>
    </xf>
    <xf numFmtId="0" fontId="8" fillId="0" borderId="0" xfId="0" applyFont="1" applyAlignment="1" applyProtection="1">
      <alignment vertical="center" wrapText="1"/>
      <protection locked="0"/>
    </xf>
    <xf numFmtId="182" fontId="4" fillId="5" borderId="170" xfId="5" applyNumberFormat="1" applyFont="1" applyFill="1" applyBorder="1" applyAlignment="1" applyProtection="1">
      <alignment horizontal="center" vertical="center"/>
      <protection locked="0"/>
    </xf>
    <xf numFmtId="38" fontId="4" fillId="19" borderId="177" xfId="5" applyFont="1" applyFill="1" applyBorder="1" applyAlignment="1" applyProtection="1">
      <alignment horizontal="right" vertical="center"/>
    </xf>
    <xf numFmtId="38" fontId="4" fillId="19" borderId="178" xfId="5" applyFont="1" applyFill="1" applyBorder="1" applyAlignment="1" applyProtection="1">
      <alignment horizontal="right" vertical="center"/>
    </xf>
    <xf numFmtId="38" fontId="4" fillId="19" borderId="181" xfId="5" applyFont="1" applyFill="1" applyBorder="1" applyAlignment="1" applyProtection="1">
      <alignment horizontal="right" vertical="center"/>
    </xf>
    <xf numFmtId="0" fontId="4" fillId="0" borderId="0" xfId="6" applyFont="1">
      <alignment vertical="center"/>
    </xf>
    <xf numFmtId="0" fontId="3" fillId="5" borderId="145" xfId="6" applyFont="1" applyFill="1" applyBorder="1" applyAlignment="1">
      <alignment horizontal="center" vertical="center" wrapText="1"/>
    </xf>
    <xf numFmtId="0" fontId="41" fillId="5" borderId="0" xfId="6" applyFont="1" applyFill="1" applyAlignment="1">
      <alignment horizontal="center" vertical="center" wrapText="1"/>
    </xf>
    <xf numFmtId="0" fontId="41" fillId="10" borderId="182" xfId="6" applyFont="1" applyFill="1" applyBorder="1" applyAlignment="1">
      <alignment horizontal="center" vertical="center" wrapText="1"/>
    </xf>
    <xf numFmtId="0" fontId="3" fillId="10" borderId="0" xfId="6" applyFont="1" applyFill="1">
      <alignment vertical="center"/>
    </xf>
    <xf numFmtId="0" fontId="5" fillId="10" borderId="0" xfId="6" applyFill="1" applyAlignment="1">
      <alignment horizontal="center" vertical="center" wrapText="1"/>
    </xf>
    <xf numFmtId="0" fontId="5" fillId="10" borderId="0" xfId="6" applyFill="1">
      <alignment vertical="center"/>
    </xf>
    <xf numFmtId="0" fontId="3" fillId="10" borderId="0" xfId="5" applyNumberFormat="1" applyFont="1" applyFill="1" applyBorder="1" applyAlignment="1" applyProtection="1">
      <alignment horizontal="center" vertical="center"/>
    </xf>
    <xf numFmtId="183" fontId="5" fillId="5" borderId="151" xfId="6" applyNumberFormat="1" applyFill="1" applyBorder="1" applyAlignment="1" applyProtection="1">
      <alignment horizontal="center" vertical="center" wrapText="1"/>
      <protection locked="0"/>
    </xf>
    <xf numFmtId="183" fontId="3" fillId="5" borderId="183" xfId="5" applyNumberFormat="1" applyFont="1" applyFill="1" applyBorder="1" applyAlignment="1" applyProtection="1">
      <alignment horizontal="center" vertical="center"/>
      <protection locked="0"/>
    </xf>
    <xf numFmtId="183" fontId="3" fillId="5" borderId="184" xfId="5" applyNumberFormat="1" applyFont="1" applyFill="1" applyBorder="1" applyAlignment="1" applyProtection="1">
      <alignment horizontal="center" vertical="center"/>
      <protection locked="0"/>
    </xf>
    <xf numFmtId="183" fontId="3" fillId="5" borderId="185" xfId="5" applyNumberFormat="1" applyFont="1" applyFill="1" applyBorder="1" applyAlignment="1" applyProtection="1">
      <alignment horizontal="center" vertical="center"/>
      <protection locked="0"/>
    </xf>
    <xf numFmtId="183" fontId="3" fillId="5" borderId="186" xfId="5" applyNumberFormat="1" applyFont="1" applyFill="1" applyBorder="1" applyAlignment="1" applyProtection="1">
      <alignment horizontal="center" vertical="center"/>
      <protection locked="0"/>
    </xf>
    <xf numFmtId="38" fontId="4" fillId="19" borderId="175" xfId="5" applyFont="1" applyFill="1" applyBorder="1" applyAlignment="1" applyProtection="1">
      <alignment horizontal="right" vertical="center"/>
    </xf>
    <xf numFmtId="38" fontId="4" fillId="19" borderId="176" xfId="5" applyFont="1" applyFill="1" applyBorder="1" applyAlignment="1" applyProtection="1">
      <alignment horizontal="right" vertical="center"/>
    </xf>
    <xf numFmtId="38" fontId="0" fillId="7" borderId="171" xfId="7" applyFont="1" applyFill="1" applyBorder="1" applyAlignment="1" applyProtection="1">
      <alignment horizontal="right" vertical="center"/>
    </xf>
    <xf numFmtId="38" fontId="5" fillId="19" borderId="179" xfId="6" applyNumberFormat="1" applyFill="1" applyBorder="1">
      <alignment vertical="center"/>
    </xf>
    <xf numFmtId="0" fontId="5" fillId="19" borderId="180" xfId="6" applyFill="1" applyBorder="1">
      <alignment vertical="center"/>
    </xf>
    <xf numFmtId="38" fontId="5" fillId="0" borderId="171" xfId="6" applyNumberFormat="1" applyBorder="1">
      <alignment vertical="center"/>
    </xf>
    <xf numFmtId="0" fontId="21" fillId="0" borderId="0" xfId="9" applyFont="1" applyAlignment="1">
      <alignment vertical="center"/>
    </xf>
    <xf numFmtId="0" fontId="37" fillId="0" borderId="7" xfId="9" applyFont="1" applyBorder="1" applyAlignment="1">
      <alignment vertical="center"/>
    </xf>
    <xf numFmtId="0" fontId="0" fillId="20" borderId="3" xfId="0" applyFill="1" applyBorder="1" applyAlignment="1">
      <alignment vertical="top"/>
    </xf>
    <xf numFmtId="0" fontId="45" fillId="0" borderId="0" xfId="9"/>
    <xf numFmtId="0" fontId="20" fillId="0" borderId="0" xfId="1" applyAlignment="1">
      <alignment vertical="center"/>
    </xf>
    <xf numFmtId="0" fontId="2" fillId="8" borderId="187" xfId="2" applyFont="1" applyFill="1" applyBorder="1" applyAlignment="1">
      <alignment horizontal="center" vertical="center" wrapText="1"/>
    </xf>
    <xf numFmtId="0" fontId="8" fillId="6" borderId="23" xfId="0" applyFont="1" applyFill="1" applyBorder="1" applyAlignment="1" applyProtection="1">
      <alignment horizontal="left" vertical="center" wrapText="1" shrinkToFit="1"/>
      <protection locked="0"/>
    </xf>
    <xf numFmtId="0" fontId="8" fillId="6" borderId="25" xfId="0" applyFont="1" applyFill="1" applyBorder="1" applyAlignment="1" applyProtection="1">
      <alignment horizontal="left" vertical="center" wrapText="1" shrinkToFit="1"/>
      <protection locked="0"/>
    </xf>
    <xf numFmtId="0" fontId="8" fillId="6" borderId="2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left" vertical="center" wrapText="1" shrinkToFit="1"/>
      <protection locked="0"/>
    </xf>
    <xf numFmtId="0" fontId="8" fillId="6" borderId="18" xfId="0" applyFont="1" applyFill="1" applyBorder="1" applyAlignment="1" applyProtection="1">
      <alignment horizontal="left" vertical="center" wrapText="1" shrinkToFit="1"/>
      <protection locked="0"/>
    </xf>
    <xf numFmtId="0" fontId="43" fillId="0" borderId="0" xfId="1" applyFont="1" applyFill="1" applyBorder="1" applyAlignment="1" applyProtection="1">
      <alignment horizontal="left" vertical="center" wrapText="1"/>
    </xf>
    <xf numFmtId="0" fontId="43" fillId="0" borderId="37" xfId="1" applyFont="1" applyFill="1" applyBorder="1" applyAlignment="1" applyProtection="1">
      <alignment horizontal="left" vertical="center" wrapText="1"/>
    </xf>
    <xf numFmtId="0" fontId="8" fillId="6" borderId="0" xfId="0" applyFont="1" applyFill="1" applyAlignment="1">
      <alignment horizontal="center" vertical="center" wrapText="1"/>
    </xf>
    <xf numFmtId="0" fontId="8" fillId="0" borderId="0" xfId="0" applyFont="1" applyAlignment="1">
      <alignment horizontal="center" vertical="center" wrapText="1"/>
    </xf>
    <xf numFmtId="0" fontId="8" fillId="0" borderId="37" xfId="0" applyFont="1" applyBorder="1" applyAlignment="1">
      <alignment horizontal="center" vertical="center" wrapText="1"/>
    </xf>
    <xf numFmtId="0" fontId="9" fillId="0" borderId="0" xfId="0" applyFont="1" applyAlignment="1">
      <alignment horizontal="center" vertical="center" wrapText="1"/>
    </xf>
    <xf numFmtId="0" fontId="8" fillId="0" borderId="108" xfId="0" applyFont="1" applyBorder="1" applyAlignment="1" applyProtection="1">
      <alignment horizontal="center" vertical="center" wrapText="1"/>
      <protection locked="0"/>
    </xf>
    <xf numFmtId="0" fontId="8" fillId="0" borderId="139" xfId="0" applyFont="1" applyBorder="1" applyAlignment="1" applyProtection="1">
      <alignment horizontal="center" vertical="center" wrapText="1"/>
      <protection locked="0"/>
    </xf>
    <xf numFmtId="0" fontId="8" fillId="5" borderId="11" xfId="0" applyFont="1" applyFill="1" applyBorder="1" applyAlignment="1" applyProtection="1">
      <alignment horizontal="left" vertical="center" wrapText="1" shrinkToFit="1"/>
      <protection locked="0"/>
    </xf>
    <xf numFmtId="0" fontId="8" fillId="5" borderId="19" xfId="0" applyFont="1" applyFill="1" applyBorder="1" applyAlignment="1" applyProtection="1">
      <alignment horizontal="left" vertical="center" wrapText="1" shrinkToFit="1"/>
      <protection locked="0"/>
    </xf>
    <xf numFmtId="0" fontId="8" fillId="5" borderId="20" xfId="0" applyFont="1" applyFill="1" applyBorder="1" applyAlignment="1" applyProtection="1">
      <alignment horizontal="left" vertical="center" wrapText="1" shrinkToFit="1"/>
      <protection locked="0"/>
    </xf>
    <xf numFmtId="0" fontId="8" fillId="7" borderId="140" xfId="0" applyFont="1" applyFill="1" applyBorder="1" applyAlignment="1" applyProtection="1">
      <alignment horizontal="center" vertical="center" wrapText="1"/>
      <protection locked="0"/>
    </xf>
    <xf numFmtId="0" fontId="8" fillId="7" borderId="143" xfId="0" applyFont="1" applyFill="1" applyBorder="1" applyAlignment="1" applyProtection="1">
      <alignment horizontal="center" vertical="center" wrapText="1"/>
      <protection locked="0"/>
    </xf>
    <xf numFmtId="0" fontId="8" fillId="5" borderId="143" xfId="0" applyFont="1" applyFill="1" applyBorder="1" applyAlignment="1" applyProtection="1">
      <alignment horizontal="left" vertical="center" wrapText="1"/>
      <protection locked="0"/>
    </xf>
    <xf numFmtId="0" fontId="8" fillId="5" borderId="144" xfId="0" applyFont="1" applyFill="1" applyBorder="1" applyAlignment="1" applyProtection="1">
      <alignment horizontal="left" vertical="center" wrapText="1"/>
      <protection locked="0"/>
    </xf>
    <xf numFmtId="0" fontId="8" fillId="5" borderId="140" xfId="0" applyFont="1" applyFill="1" applyBorder="1" applyAlignment="1" applyProtection="1">
      <alignment horizontal="left" vertical="center" wrapText="1"/>
      <protection locked="0"/>
    </xf>
    <xf numFmtId="0" fontId="8" fillId="5" borderId="141" xfId="0" applyFont="1" applyFill="1" applyBorder="1" applyAlignment="1" applyProtection="1">
      <alignment horizontal="left" vertical="center" wrapText="1"/>
      <protection locked="0"/>
    </xf>
    <xf numFmtId="0" fontId="8" fillId="6" borderId="17" xfId="0" applyFont="1" applyFill="1" applyBorder="1" applyAlignment="1" applyProtection="1">
      <alignment horizontal="left" vertical="center" wrapText="1" shrinkToFit="1"/>
      <protection locked="0"/>
    </xf>
    <xf numFmtId="0" fontId="20" fillId="0" borderId="68" xfId="1" applyFill="1" applyBorder="1" applyAlignment="1" applyProtection="1">
      <alignment horizontal="center" vertical="center" shrinkToFit="1"/>
    </xf>
    <xf numFmtId="0" fontId="20" fillId="0" borderId="66" xfId="1" applyFill="1" applyBorder="1" applyAlignment="1" applyProtection="1">
      <alignment horizontal="center" vertical="center" shrinkToFit="1"/>
    </xf>
    <xf numFmtId="0" fontId="20" fillId="0" borderId="69" xfId="1" applyFill="1" applyBorder="1" applyAlignment="1" applyProtection="1">
      <alignment horizontal="center" vertical="center" shrinkToFit="1"/>
    </xf>
    <xf numFmtId="0" fontId="8" fillId="6" borderId="23" xfId="0" applyFont="1" applyFill="1" applyBorder="1" applyAlignment="1" applyProtection="1">
      <alignment horizontal="center" vertical="center" shrinkToFit="1"/>
      <protection locked="0"/>
    </xf>
    <xf numFmtId="0" fontId="8" fillId="6" borderId="25" xfId="0" applyFont="1" applyFill="1" applyBorder="1" applyAlignment="1" applyProtection="1">
      <alignment horizontal="center" vertical="center" shrinkToFit="1"/>
      <protection locked="0"/>
    </xf>
    <xf numFmtId="0" fontId="8" fillId="7" borderId="54" xfId="0" applyFont="1" applyFill="1" applyBorder="1" applyAlignment="1">
      <alignment horizontal="center" vertical="center" shrinkToFit="1"/>
    </xf>
    <xf numFmtId="0" fontId="8" fillId="7" borderId="53" xfId="0" applyFont="1" applyFill="1" applyBorder="1" applyAlignment="1">
      <alignment horizontal="center" vertical="center" shrinkToFit="1"/>
    </xf>
    <xf numFmtId="0" fontId="8" fillId="7" borderId="64" xfId="0" applyFont="1" applyFill="1" applyBorder="1" applyAlignment="1">
      <alignment horizontal="center" vertical="center" shrinkToFit="1"/>
    </xf>
    <xf numFmtId="0" fontId="8" fillId="0" borderId="13" xfId="0" applyFont="1" applyBorder="1" applyAlignment="1">
      <alignment horizontal="center" vertical="center" shrinkToFit="1"/>
    </xf>
    <xf numFmtId="0" fontId="8" fillId="0" borderId="16" xfId="0" applyFont="1" applyBorder="1" applyAlignment="1">
      <alignment horizontal="center" vertical="center" shrinkToFit="1"/>
    </xf>
    <xf numFmtId="0" fontId="8" fillId="5" borderId="13" xfId="0" applyFont="1" applyFill="1" applyBorder="1" applyAlignment="1" applyProtection="1">
      <alignment horizontal="left" vertical="center" wrapText="1" shrinkToFit="1"/>
      <protection locked="0"/>
    </xf>
    <xf numFmtId="0" fontId="8" fillId="5" borderId="15" xfId="0" applyFont="1" applyFill="1" applyBorder="1" applyAlignment="1" applyProtection="1">
      <alignment horizontal="left" vertical="center" wrapText="1" shrinkToFit="1"/>
      <protection locked="0"/>
    </xf>
    <xf numFmtId="0" fontId="8" fillId="5" borderId="16" xfId="0" applyFont="1" applyFill="1" applyBorder="1" applyAlignment="1" applyProtection="1">
      <alignment horizontal="left" vertical="center" wrapText="1" shrinkToFit="1"/>
      <protection locked="0"/>
    </xf>
    <xf numFmtId="178" fontId="8" fillId="5" borderId="4" xfId="0" applyNumberFormat="1" applyFont="1" applyFill="1" applyBorder="1" applyAlignment="1" applyProtection="1">
      <alignment horizontal="left" vertical="center" shrinkToFit="1"/>
      <protection locked="0"/>
    </xf>
    <xf numFmtId="178" fontId="8" fillId="5" borderId="0" xfId="0" applyNumberFormat="1" applyFont="1" applyFill="1" applyAlignment="1" applyProtection="1">
      <alignment horizontal="left" vertical="center" shrinkToFit="1"/>
      <protection locked="0"/>
    </xf>
    <xf numFmtId="178" fontId="8" fillId="5" borderId="37" xfId="0" applyNumberFormat="1" applyFont="1" applyFill="1" applyBorder="1" applyAlignment="1" applyProtection="1">
      <alignment horizontal="left" vertical="center" shrinkToFit="1"/>
      <protection locked="0"/>
    </xf>
    <xf numFmtId="0" fontId="8" fillId="7" borderId="104" xfId="0" applyFont="1" applyFill="1" applyBorder="1" applyAlignment="1" applyProtection="1">
      <alignment horizontal="center" vertical="center" wrapText="1"/>
      <protection locked="0"/>
    </xf>
    <xf numFmtId="0" fontId="8" fillId="7" borderId="105" xfId="0" applyFont="1" applyFill="1" applyBorder="1" applyAlignment="1" applyProtection="1">
      <alignment horizontal="center" vertical="center" wrapText="1"/>
      <protection locked="0"/>
    </xf>
    <xf numFmtId="0" fontId="8" fillId="7" borderId="106" xfId="0" applyFont="1" applyFill="1" applyBorder="1" applyAlignment="1" applyProtection="1">
      <alignment horizontal="center" vertical="center" wrapText="1"/>
      <protection locked="0"/>
    </xf>
    <xf numFmtId="0" fontId="8" fillId="7" borderId="107" xfId="0" applyFont="1" applyFill="1" applyBorder="1" applyAlignment="1" applyProtection="1">
      <alignment horizontal="center" vertical="center" wrapText="1"/>
      <protection locked="0"/>
    </xf>
    <xf numFmtId="0" fontId="8" fillId="5" borderId="105" xfId="0" applyFont="1" applyFill="1" applyBorder="1" applyAlignment="1" applyProtection="1">
      <alignment horizontal="center" vertical="center" wrapText="1"/>
      <protection locked="0"/>
    </xf>
    <xf numFmtId="0" fontId="8" fillId="5" borderId="108" xfId="0" applyFont="1" applyFill="1" applyBorder="1" applyAlignment="1" applyProtection="1">
      <alignment horizontal="center" vertical="center" wrapText="1"/>
      <protection locked="0"/>
    </xf>
    <xf numFmtId="0" fontId="8" fillId="5" borderId="107" xfId="0" applyFont="1" applyFill="1" applyBorder="1" applyAlignment="1" applyProtection="1">
      <alignment horizontal="center" vertical="center" wrapText="1"/>
      <protection locked="0"/>
    </xf>
    <xf numFmtId="0" fontId="8" fillId="5" borderId="109" xfId="0" applyFont="1" applyFill="1" applyBorder="1" applyAlignment="1" applyProtection="1">
      <alignment horizontal="center" vertical="center" wrapText="1"/>
      <protection locked="0"/>
    </xf>
    <xf numFmtId="3" fontId="8" fillId="5" borderId="21" xfId="0" applyNumberFormat="1" applyFont="1" applyFill="1" applyBorder="1" applyAlignment="1" applyProtection="1">
      <alignment horizontal="right" vertical="center" shrinkToFit="1"/>
      <protection locked="0"/>
    </xf>
    <xf numFmtId="3" fontId="8" fillId="5" borderId="102" xfId="0" applyNumberFormat="1" applyFont="1" applyFill="1" applyBorder="1" applyAlignment="1" applyProtection="1">
      <alignment horizontal="right" vertical="center" shrinkToFit="1"/>
      <protection locked="0"/>
    </xf>
    <xf numFmtId="0" fontId="8" fillId="0" borderId="6" xfId="0" applyFont="1" applyBorder="1" applyAlignment="1">
      <alignment horizontal="center" vertical="center" shrinkToFit="1"/>
    </xf>
    <xf numFmtId="0" fontId="8" fillId="0" borderId="78" xfId="0" applyFont="1" applyBorder="1" applyAlignment="1">
      <alignment horizontal="center" vertical="center" wrapText="1" shrinkToFit="1"/>
    </xf>
    <xf numFmtId="0" fontId="8" fillId="0" borderId="78" xfId="0" applyFont="1" applyBorder="1" applyAlignment="1">
      <alignment horizontal="center" vertical="center" shrinkToFit="1"/>
    </xf>
    <xf numFmtId="0" fontId="9" fillId="0" borderId="3" xfId="0" applyFont="1" applyBorder="1" applyAlignment="1">
      <alignment horizontal="center" vertical="center" wrapText="1" shrinkToFit="1"/>
    </xf>
    <xf numFmtId="0" fontId="9" fillId="2" borderId="76" xfId="0" applyFont="1" applyFill="1" applyBorder="1" applyAlignment="1">
      <alignment horizontal="center" vertical="center" wrapText="1" shrinkToFit="1"/>
    </xf>
    <xf numFmtId="0" fontId="9" fillId="5" borderId="77" xfId="0" applyFont="1" applyFill="1" applyBorder="1" applyAlignment="1" applyProtection="1">
      <alignment horizontal="center" vertical="center" wrapText="1"/>
      <protection locked="0"/>
    </xf>
    <xf numFmtId="0" fontId="9" fillId="5" borderId="78" xfId="0" applyFont="1" applyFill="1" applyBorder="1" applyAlignment="1" applyProtection="1">
      <alignment horizontal="center" vertical="center" wrapText="1"/>
      <protection locked="0"/>
    </xf>
    <xf numFmtId="0" fontId="9" fillId="5" borderId="79" xfId="0" applyFont="1" applyFill="1" applyBorder="1" applyAlignment="1" applyProtection="1">
      <alignment horizontal="center" vertical="center" wrapText="1"/>
      <protection locked="0"/>
    </xf>
    <xf numFmtId="177" fontId="8" fillId="4" borderId="76" xfId="0" applyNumberFormat="1" applyFont="1" applyFill="1" applyBorder="1" applyAlignment="1">
      <alignment horizontal="right" vertical="center" wrapText="1" shrinkToFit="1"/>
    </xf>
    <xf numFmtId="177" fontId="8" fillId="4" borderId="103" xfId="0" applyNumberFormat="1" applyFont="1" applyFill="1" applyBorder="1" applyAlignment="1">
      <alignment horizontal="right" vertical="center" wrapText="1" shrinkToFit="1"/>
    </xf>
    <xf numFmtId="0" fontId="8" fillId="7" borderId="58" xfId="0" applyFont="1" applyFill="1" applyBorder="1" applyAlignment="1">
      <alignment vertical="center" shrinkToFit="1"/>
    </xf>
    <xf numFmtId="0" fontId="8" fillId="7" borderId="57" xfId="0" applyFont="1" applyFill="1" applyBorder="1" applyAlignment="1">
      <alignment vertical="center" shrinkToFit="1"/>
    </xf>
    <xf numFmtId="0" fontId="8" fillId="5" borderId="110" xfId="0" applyFont="1" applyFill="1" applyBorder="1" applyAlignment="1" applyProtection="1">
      <alignment horizontal="center" vertical="center" shrinkToFit="1"/>
      <protection locked="0"/>
    </xf>
    <xf numFmtId="0" fontId="8" fillId="5" borderId="57" xfId="0" applyFont="1" applyFill="1" applyBorder="1" applyAlignment="1" applyProtection="1">
      <alignment horizontal="center" vertical="center" shrinkToFit="1"/>
      <protection locked="0"/>
    </xf>
    <xf numFmtId="0" fontId="8" fillId="5" borderId="59" xfId="0" applyFont="1" applyFill="1" applyBorder="1" applyAlignment="1" applyProtection="1">
      <alignment horizontal="center" vertical="center" shrinkToFit="1"/>
      <protection locked="0"/>
    </xf>
    <xf numFmtId="0" fontId="14" fillId="0" borderId="77" xfId="0" applyFont="1" applyBorder="1" applyAlignment="1">
      <alignment vertical="center" wrapText="1"/>
    </xf>
    <xf numFmtId="0" fontId="14" fillId="0" borderId="78" xfId="0" applyFont="1" applyBorder="1" applyAlignment="1">
      <alignment vertical="center" wrapText="1"/>
    </xf>
    <xf numFmtId="0" fontId="14" fillId="0" borderId="79" xfId="0" applyFont="1" applyBorder="1" applyAlignment="1">
      <alignment vertical="center" wrapText="1"/>
    </xf>
    <xf numFmtId="0" fontId="8" fillId="7" borderId="74" xfId="0" applyFont="1" applyFill="1" applyBorder="1" applyAlignment="1">
      <alignment horizontal="left" vertical="center" wrapText="1"/>
    </xf>
    <xf numFmtId="0" fontId="8" fillId="7" borderId="63" xfId="0" applyFont="1" applyFill="1" applyBorder="1" applyAlignment="1">
      <alignment horizontal="left" vertical="center" wrapText="1"/>
    </xf>
    <xf numFmtId="0" fontId="8" fillId="7" borderId="38"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0" xfId="0" applyFont="1" applyFill="1" applyBorder="1" applyAlignment="1">
      <alignment horizontal="left" vertical="center" wrapText="1"/>
    </xf>
    <xf numFmtId="0" fontId="8" fillId="7" borderId="41" xfId="0" applyFont="1" applyFill="1" applyBorder="1" applyAlignment="1">
      <alignment horizontal="left" vertical="center" wrapText="1"/>
    </xf>
    <xf numFmtId="0" fontId="8" fillId="6" borderId="4" xfId="0" applyFont="1" applyFill="1" applyBorder="1" applyAlignment="1" applyProtection="1">
      <alignment horizontal="left" vertical="top" shrinkToFit="1"/>
      <protection locked="0"/>
    </xf>
    <xf numFmtId="0" fontId="8" fillId="6" borderId="0" xfId="0" applyFont="1" applyFill="1" applyAlignment="1" applyProtection="1">
      <alignment horizontal="left" vertical="top" shrinkToFit="1"/>
      <protection locked="0"/>
    </xf>
    <xf numFmtId="0" fontId="8" fillId="6" borderId="37" xfId="0" applyFont="1" applyFill="1" applyBorder="1" applyAlignment="1" applyProtection="1">
      <alignment horizontal="left" vertical="top" shrinkToFit="1"/>
      <protection locked="0"/>
    </xf>
    <xf numFmtId="0" fontId="8" fillId="6" borderId="42" xfId="0" applyFont="1" applyFill="1" applyBorder="1" applyAlignment="1" applyProtection="1">
      <alignment horizontal="left" vertical="top" shrinkToFit="1"/>
      <protection locked="0"/>
    </xf>
    <xf numFmtId="0" fontId="8" fillId="6" borderId="43" xfId="0" applyFont="1" applyFill="1" applyBorder="1" applyAlignment="1" applyProtection="1">
      <alignment horizontal="left" vertical="top" shrinkToFit="1"/>
      <protection locked="0"/>
    </xf>
    <xf numFmtId="0" fontId="8" fillId="6" borderId="44" xfId="0" applyFont="1" applyFill="1" applyBorder="1" applyAlignment="1" applyProtection="1">
      <alignment horizontal="left" vertical="top" shrinkToFit="1"/>
      <protection locked="0"/>
    </xf>
    <xf numFmtId="0" fontId="8" fillId="7" borderId="56" xfId="0" applyFont="1" applyFill="1" applyBorder="1" applyAlignment="1">
      <alignment horizontal="left" vertical="center" wrapText="1"/>
    </xf>
    <xf numFmtId="0" fontId="8" fillId="7" borderId="57" xfId="0" applyFont="1" applyFill="1" applyBorder="1" applyAlignment="1">
      <alignment horizontal="left" vertical="center" wrapText="1"/>
    </xf>
    <xf numFmtId="0" fontId="8" fillId="7" borderId="62" xfId="0" applyFont="1" applyFill="1" applyBorder="1" applyAlignment="1">
      <alignment horizontal="left" vertical="center" wrapText="1"/>
    </xf>
    <xf numFmtId="0" fontId="8" fillId="7" borderId="35"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8" xfId="0" applyFont="1" applyFill="1" applyBorder="1" applyAlignment="1">
      <alignment horizontal="left" vertical="center" wrapText="1"/>
    </xf>
    <xf numFmtId="0" fontId="8" fillId="7" borderId="65" xfId="0" applyFont="1" applyFill="1" applyBorder="1" applyAlignment="1">
      <alignment horizontal="left" vertical="center" wrapText="1"/>
    </xf>
    <xf numFmtId="0" fontId="8" fillId="7" borderId="66" xfId="0" applyFont="1" applyFill="1" applyBorder="1" applyAlignment="1">
      <alignment horizontal="left" vertical="center" wrapText="1"/>
    </xf>
    <xf numFmtId="0" fontId="8" fillId="7" borderId="67" xfId="0" applyFont="1" applyFill="1" applyBorder="1" applyAlignment="1">
      <alignment horizontal="left" vertical="center" wrapText="1"/>
    </xf>
    <xf numFmtId="0" fontId="8" fillId="7" borderId="2" xfId="0" applyFont="1" applyFill="1" applyBorder="1" applyAlignment="1">
      <alignment horizontal="center" vertical="center" textRotation="255" wrapText="1" shrinkToFit="1"/>
    </xf>
    <xf numFmtId="0" fontId="8" fillId="7" borderId="1" xfId="0" applyFont="1" applyFill="1" applyBorder="1" applyAlignment="1">
      <alignment horizontal="center" vertical="center" textRotation="255" shrinkToFit="1"/>
    </xf>
    <xf numFmtId="0" fontId="8" fillId="7" borderId="73" xfId="0" applyFont="1" applyFill="1" applyBorder="1" applyAlignment="1">
      <alignment horizontal="center" vertical="center" textRotation="255" shrinkToFit="1"/>
    </xf>
    <xf numFmtId="0" fontId="8" fillId="6" borderId="21" xfId="0" applyFont="1" applyFill="1" applyBorder="1" applyAlignment="1" applyProtection="1">
      <alignment horizontal="center" vertical="center" shrinkToFit="1"/>
      <protection locked="0"/>
    </xf>
    <xf numFmtId="0" fontId="8" fillId="6" borderId="26" xfId="0" applyFont="1" applyFill="1" applyBorder="1" applyAlignment="1" applyProtection="1">
      <alignment horizontal="center" vertical="center" shrinkToFit="1"/>
      <protection locked="0"/>
    </xf>
    <xf numFmtId="0" fontId="8" fillId="6" borderId="27" xfId="0" applyFont="1" applyFill="1" applyBorder="1" applyAlignment="1" applyProtection="1">
      <alignment horizontal="center" vertical="center" shrinkToFit="1"/>
      <protection locked="0"/>
    </xf>
    <xf numFmtId="0" fontId="12" fillId="0" borderId="76" xfId="0" applyFont="1" applyBorder="1" applyAlignment="1">
      <alignment horizontal="center" vertical="center" wrapText="1" shrinkToFit="1"/>
    </xf>
    <xf numFmtId="0" fontId="8" fillId="5" borderId="54" xfId="0" applyFont="1" applyFill="1" applyBorder="1" applyAlignment="1" applyProtection="1">
      <alignment horizontal="center" vertical="center" wrapText="1" shrinkToFit="1"/>
      <protection locked="0"/>
    </xf>
    <xf numFmtId="0" fontId="8" fillId="5" borderId="53" xfId="0" applyFont="1" applyFill="1" applyBorder="1" applyAlignment="1" applyProtection="1">
      <alignment horizontal="center" vertical="center" wrapText="1" shrinkToFit="1"/>
      <protection locked="0"/>
    </xf>
    <xf numFmtId="0" fontId="24" fillId="7" borderId="58" xfId="1" applyFont="1" applyFill="1" applyBorder="1" applyAlignment="1">
      <alignment horizontal="center" vertical="center" wrapText="1" shrinkToFit="1"/>
    </xf>
    <xf numFmtId="0" fontId="24" fillId="7" borderId="57" xfId="1" applyFont="1" applyFill="1" applyBorder="1" applyAlignment="1">
      <alignment horizontal="center" vertical="center" wrapText="1" shrinkToFit="1"/>
    </xf>
    <xf numFmtId="0" fontId="24" fillId="7" borderId="62" xfId="1" applyFont="1" applyFill="1" applyBorder="1" applyAlignment="1">
      <alignment horizontal="center" vertical="center" wrapText="1" shrinkToFit="1"/>
    </xf>
    <xf numFmtId="0" fontId="24" fillId="7" borderId="5" xfId="1" applyFont="1" applyFill="1" applyBorder="1" applyAlignment="1">
      <alignment horizontal="center" vertical="center" wrapText="1" shrinkToFit="1"/>
    </xf>
    <xf numFmtId="0" fontId="24" fillId="7" borderId="7" xfId="1" applyFont="1" applyFill="1" applyBorder="1" applyAlignment="1">
      <alignment horizontal="center" vertical="center" wrapText="1" shrinkToFit="1"/>
    </xf>
    <xf numFmtId="0" fontId="24" fillId="7" borderId="10" xfId="1" applyFont="1" applyFill="1" applyBorder="1" applyAlignment="1">
      <alignment horizontal="center" vertical="center" wrapText="1" shrinkToFit="1"/>
    </xf>
    <xf numFmtId="0" fontId="8" fillId="7" borderId="22" xfId="0" applyFont="1" applyFill="1" applyBorder="1" applyAlignment="1">
      <alignment horizontal="center" vertical="center" shrinkToFit="1"/>
    </xf>
    <xf numFmtId="0" fontId="8" fillId="7" borderId="6" xfId="0" applyFont="1" applyFill="1" applyBorder="1" applyAlignment="1">
      <alignment horizontal="center" vertical="center" shrinkToFit="1"/>
    </xf>
    <xf numFmtId="0" fontId="9" fillId="6" borderId="3" xfId="0" applyFont="1" applyFill="1" applyBorder="1" applyAlignment="1">
      <alignment horizontal="center" vertical="center" wrapText="1" shrinkToFi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8" fillId="6" borderId="110" xfId="0" applyFont="1" applyFill="1" applyBorder="1" applyAlignment="1" applyProtection="1">
      <alignment horizontal="center" vertical="center" wrapText="1"/>
      <protection locked="0"/>
    </xf>
    <xf numFmtId="0" fontId="8" fillId="6" borderId="57" xfId="0" applyFont="1" applyFill="1" applyBorder="1" applyAlignment="1" applyProtection="1">
      <alignment horizontal="center" vertical="center" wrapText="1"/>
      <protection locked="0"/>
    </xf>
    <xf numFmtId="0" fontId="8" fillId="6" borderId="62" xfId="0" applyFont="1" applyFill="1" applyBorder="1" applyAlignment="1" applyProtection="1">
      <alignment horizontal="center" vertical="center" wrapText="1"/>
      <protection locked="0"/>
    </xf>
    <xf numFmtId="0" fontId="8" fillId="6" borderId="126" xfId="0" applyFont="1" applyFill="1" applyBorder="1" applyAlignment="1" applyProtection="1">
      <alignment horizontal="center" vertical="center" wrapText="1"/>
      <protection locked="0"/>
    </xf>
    <xf numFmtId="0" fontId="8" fillId="6" borderId="0" xfId="0" applyFont="1" applyFill="1" applyAlignment="1" applyProtection="1">
      <alignment horizontal="center" vertical="center" wrapText="1"/>
      <protection locked="0"/>
    </xf>
    <xf numFmtId="0" fontId="8" fillId="6" borderId="8" xfId="0" applyFont="1" applyFill="1" applyBorder="1" applyAlignment="1" applyProtection="1">
      <alignment horizontal="center" vertical="center" wrapText="1"/>
      <protection locked="0"/>
    </xf>
    <xf numFmtId="0" fontId="9" fillId="0" borderId="58" xfId="0" applyFont="1" applyBorder="1" applyAlignment="1">
      <alignment vertical="center" shrinkToFit="1"/>
    </xf>
    <xf numFmtId="0" fontId="9" fillId="0" borderId="57" xfId="0" applyFont="1" applyBorder="1" applyAlignment="1">
      <alignment vertical="center" shrinkToFit="1"/>
    </xf>
    <xf numFmtId="0" fontId="9" fillId="0" borderId="59" xfId="0" applyFont="1" applyBorder="1" applyAlignment="1">
      <alignment vertical="center" shrinkToFit="1"/>
    </xf>
    <xf numFmtId="0" fontId="8" fillId="7" borderId="63" xfId="0" applyFont="1" applyFill="1" applyBorder="1" applyAlignment="1">
      <alignment horizontal="center" vertical="center" shrinkToFit="1"/>
    </xf>
    <xf numFmtId="0" fontId="8" fillId="3" borderId="2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2" xfId="0" applyFont="1" applyFill="1" applyBorder="1" applyAlignment="1">
      <alignment horizontal="center" vertical="center" wrapText="1"/>
    </xf>
    <xf numFmtId="178" fontId="9" fillId="0" borderId="22" xfId="0" applyNumberFormat="1" applyFont="1" applyBorder="1" applyAlignment="1" applyProtection="1">
      <alignment horizontal="center" vertical="center" wrapText="1"/>
      <protection locked="0"/>
    </xf>
    <xf numFmtId="178" fontId="9" fillId="0" borderId="6" xfId="0" applyNumberFormat="1" applyFont="1" applyBorder="1" applyAlignment="1" applyProtection="1">
      <alignment horizontal="center" vertical="center" wrapText="1"/>
      <protection locked="0"/>
    </xf>
    <xf numFmtId="178" fontId="9" fillId="0" borderId="12" xfId="0" applyNumberFormat="1" applyFont="1" applyBorder="1" applyAlignment="1" applyProtection="1">
      <alignment horizontal="center" vertical="center" wrapText="1"/>
      <protection locked="0"/>
    </xf>
    <xf numFmtId="0" fontId="8" fillId="6" borderId="26" xfId="0" applyFont="1" applyFill="1" applyBorder="1" applyAlignment="1" applyProtection="1">
      <alignment horizontal="left" vertical="center" wrapText="1" shrinkToFit="1"/>
      <protection locked="0"/>
    </xf>
    <xf numFmtId="0" fontId="8" fillId="6" borderId="24" xfId="0" applyFont="1" applyFill="1" applyBorder="1" applyAlignment="1" applyProtection="1">
      <alignment horizontal="center" vertical="center" shrinkToFit="1"/>
      <protection locked="0"/>
    </xf>
    <xf numFmtId="0" fontId="8" fillId="6" borderId="36" xfId="0" applyFont="1" applyFill="1" applyBorder="1" applyAlignment="1" applyProtection="1">
      <alignment horizontal="center" vertical="center" shrinkToFit="1"/>
      <protection locked="0"/>
    </xf>
    <xf numFmtId="0" fontId="8" fillId="6" borderId="14" xfId="0" applyFont="1" applyFill="1" applyBorder="1" applyAlignment="1" applyProtection="1">
      <alignment horizontal="center" vertical="center" shrinkToFit="1"/>
      <protection locked="0"/>
    </xf>
    <xf numFmtId="0" fontId="8" fillId="6" borderId="18" xfId="0" applyFont="1" applyFill="1" applyBorder="1" applyAlignment="1" applyProtection="1">
      <alignment horizontal="center" vertical="center" shrinkToFit="1"/>
      <protection locked="0"/>
    </xf>
    <xf numFmtId="0" fontId="9" fillId="0" borderId="2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2" xfId="0" applyFont="1" applyBorder="1" applyAlignment="1" applyProtection="1">
      <alignment horizontal="right" vertical="center" shrinkToFit="1"/>
      <protection locked="0"/>
    </xf>
    <xf numFmtId="0" fontId="9" fillId="0" borderId="28" xfId="0" applyFont="1" applyBorder="1" applyAlignment="1" applyProtection="1">
      <alignment horizontal="right" vertical="center" shrinkToFit="1"/>
      <protection locked="0"/>
    </xf>
    <xf numFmtId="49" fontId="9" fillId="0" borderId="6" xfId="0" applyNumberFormat="1" applyFont="1" applyBorder="1" applyAlignment="1" applyProtection="1">
      <alignment horizontal="center" vertical="center" shrinkToFit="1"/>
      <protection locked="0"/>
    </xf>
    <xf numFmtId="49" fontId="9" fillId="0" borderId="12" xfId="0" applyNumberFormat="1" applyFont="1" applyBorder="1" applyAlignment="1" applyProtection="1">
      <alignment horizontal="center" vertical="center" shrinkToFit="1"/>
      <protection locked="0"/>
    </xf>
    <xf numFmtId="0" fontId="9" fillId="3" borderId="3" xfId="0" applyFont="1" applyFill="1" applyBorder="1" applyAlignment="1">
      <alignment horizontal="center" vertical="center" wrapText="1"/>
    </xf>
    <xf numFmtId="0" fontId="9" fillId="0" borderId="22"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10" borderId="3" xfId="0" applyFont="1" applyFill="1" applyBorder="1" applyAlignment="1">
      <alignment horizontal="center" vertical="center" wrapText="1"/>
    </xf>
    <xf numFmtId="0" fontId="9" fillId="10" borderId="22" xfId="0" applyFont="1" applyFill="1" applyBorder="1" applyAlignment="1">
      <alignment horizontal="center" vertical="center" shrinkToFit="1"/>
    </xf>
    <xf numFmtId="0" fontId="9" fillId="10" borderId="6" xfId="0" applyFont="1" applyFill="1" applyBorder="1" applyAlignment="1">
      <alignment horizontal="center" vertical="center" shrinkToFit="1"/>
    </xf>
    <xf numFmtId="0" fontId="9" fillId="10" borderId="12"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7" borderId="115" xfId="0" applyFont="1" applyFill="1" applyBorder="1" applyAlignment="1">
      <alignment horizontal="center" vertical="center" wrapText="1"/>
    </xf>
    <xf numFmtId="0" fontId="9" fillId="7" borderId="116" xfId="0" applyFont="1" applyFill="1" applyBorder="1" applyAlignment="1">
      <alignment horizontal="center" vertical="center" wrapText="1"/>
    </xf>
    <xf numFmtId="0" fontId="8" fillId="6" borderId="29" xfId="0" applyFont="1" applyFill="1" applyBorder="1" applyAlignment="1" applyProtection="1">
      <alignment horizontal="center" vertical="center" wrapText="1"/>
      <protection locked="0"/>
    </xf>
    <xf numFmtId="0" fontId="8" fillId="6" borderId="117" xfId="0" applyFont="1" applyFill="1" applyBorder="1" applyAlignment="1" applyProtection="1">
      <alignment horizontal="center" vertical="center" wrapText="1"/>
      <protection locked="0"/>
    </xf>
    <xf numFmtId="0" fontId="8" fillId="6" borderId="68" xfId="0" applyFont="1" applyFill="1" applyBorder="1" applyAlignment="1" applyProtection="1">
      <alignment horizontal="center" vertical="center" wrapText="1"/>
      <protection locked="0"/>
    </xf>
    <xf numFmtId="0" fontId="8" fillId="6" borderId="67" xfId="0" applyFont="1" applyFill="1" applyBorder="1" applyAlignment="1" applyProtection="1">
      <alignment horizontal="center" vertical="center" wrapText="1"/>
      <protection locked="0"/>
    </xf>
    <xf numFmtId="178" fontId="8" fillId="5" borderId="110" xfId="0" applyNumberFormat="1" applyFont="1" applyFill="1" applyBorder="1" applyAlignment="1" applyProtection="1">
      <alignment horizontal="center" vertical="center" wrapText="1"/>
      <protection locked="0"/>
    </xf>
    <xf numFmtId="178" fontId="8" fillId="5" borderId="57" xfId="0" applyNumberFormat="1" applyFont="1" applyFill="1" applyBorder="1" applyAlignment="1" applyProtection="1">
      <alignment horizontal="center" vertical="center" wrapText="1"/>
      <protection locked="0"/>
    </xf>
    <xf numFmtId="178" fontId="8" fillId="5" borderId="112" xfId="0" applyNumberFormat="1" applyFont="1" applyFill="1" applyBorder="1" applyAlignment="1" applyProtection="1">
      <alignment horizontal="center" vertical="center" wrapText="1"/>
      <protection locked="0"/>
    </xf>
    <xf numFmtId="178" fontId="8" fillId="5" borderId="126" xfId="0" applyNumberFormat="1" applyFont="1" applyFill="1" applyBorder="1" applyAlignment="1" applyProtection="1">
      <alignment horizontal="center" vertical="center" wrapText="1"/>
      <protection locked="0"/>
    </xf>
    <xf numFmtId="178" fontId="8" fillId="5" borderId="0" xfId="0" applyNumberFormat="1" applyFont="1" applyFill="1" applyAlignment="1" applyProtection="1">
      <alignment horizontal="center" vertical="center" wrapText="1"/>
      <protection locked="0"/>
    </xf>
    <xf numFmtId="178" fontId="8" fillId="5" borderId="138" xfId="0" applyNumberFormat="1" applyFont="1" applyFill="1" applyBorder="1" applyAlignment="1" applyProtection="1">
      <alignment horizontal="center" vertical="center" wrapText="1"/>
      <protection locked="0"/>
    </xf>
    <xf numFmtId="0" fontId="8" fillId="0" borderId="105" xfId="0" applyFont="1" applyBorder="1" applyAlignment="1" applyProtection="1">
      <alignment horizontal="center" vertical="center" wrapText="1"/>
      <protection locked="0"/>
    </xf>
    <xf numFmtId="0" fontId="8" fillId="0" borderId="125" xfId="0" applyFont="1" applyBorder="1" applyAlignment="1" applyProtection="1">
      <alignment horizontal="center" vertical="center" wrapText="1"/>
      <protection locked="0"/>
    </xf>
    <xf numFmtId="0" fontId="8" fillId="7" borderId="124" xfId="0" applyFont="1" applyFill="1" applyBorder="1" applyAlignment="1" applyProtection="1">
      <alignment horizontal="center" vertical="center" wrapText="1"/>
      <protection locked="0"/>
    </xf>
    <xf numFmtId="0" fontId="8" fillId="7" borderId="125" xfId="0" applyFont="1" applyFill="1" applyBorder="1" applyAlignment="1" applyProtection="1">
      <alignment horizontal="center" vertical="center" wrapText="1"/>
      <protection locked="0"/>
    </xf>
    <xf numFmtId="0" fontId="8" fillId="7" borderId="142" xfId="0" applyFont="1" applyFill="1" applyBorder="1" applyAlignment="1">
      <alignment horizontal="left" vertical="center" wrapText="1"/>
    </xf>
    <xf numFmtId="0" fontId="8" fillId="7" borderId="43" xfId="0" applyFont="1" applyFill="1" applyBorder="1" applyAlignment="1">
      <alignment horizontal="left" vertical="center" wrapText="1"/>
    </xf>
    <xf numFmtId="0" fontId="8" fillId="7" borderId="61" xfId="0" applyFont="1" applyFill="1" applyBorder="1" applyAlignment="1">
      <alignment horizontal="left" vertical="center" wrapText="1"/>
    </xf>
    <xf numFmtId="0" fontId="8" fillId="7" borderId="71" xfId="0" applyFont="1" applyFill="1" applyBorder="1" applyAlignment="1">
      <alignment horizontal="center" vertical="center" shrinkToFit="1"/>
    </xf>
    <xf numFmtId="0" fontId="8" fillId="7" borderId="30"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8" fillId="7" borderId="60" xfId="0" applyFont="1" applyFill="1" applyBorder="1" applyAlignment="1">
      <alignment horizontal="left" vertical="center" wrapText="1"/>
    </xf>
    <xf numFmtId="0" fontId="12" fillId="7" borderId="104" xfId="0" applyFont="1" applyFill="1" applyBorder="1" applyAlignment="1">
      <alignment horizontal="center" vertical="center" wrapText="1"/>
    </xf>
    <xf numFmtId="0" fontId="12" fillId="7" borderId="105" xfId="0" applyFont="1" applyFill="1" applyBorder="1" applyAlignment="1">
      <alignment horizontal="center" vertical="center" wrapText="1"/>
    </xf>
    <xf numFmtId="0" fontId="12" fillId="7" borderId="106" xfId="0" applyFont="1" applyFill="1" applyBorder="1" applyAlignment="1">
      <alignment horizontal="center" vertical="center" wrapText="1"/>
    </xf>
    <xf numFmtId="0" fontId="12" fillId="7" borderId="107" xfId="0" applyFont="1" applyFill="1" applyBorder="1" applyAlignment="1">
      <alignment horizontal="center" vertical="center" wrapText="1"/>
    </xf>
    <xf numFmtId="0" fontId="8" fillId="6" borderId="113" xfId="0" applyFont="1" applyFill="1" applyBorder="1" applyAlignment="1" applyProtection="1">
      <alignment horizontal="center" vertical="center" wrapText="1"/>
      <protection locked="0"/>
    </xf>
    <xf numFmtId="0" fontId="8" fillId="6" borderId="43" xfId="0" applyFont="1" applyFill="1" applyBorder="1" applyAlignment="1" applyProtection="1">
      <alignment horizontal="center" vertical="center" wrapText="1"/>
      <protection locked="0"/>
    </xf>
    <xf numFmtId="0" fontId="8" fillId="6" borderId="61" xfId="0" applyFont="1" applyFill="1" applyBorder="1" applyAlignment="1" applyProtection="1">
      <alignment horizontal="center" vertical="center" wrapText="1"/>
      <protection locked="0"/>
    </xf>
    <xf numFmtId="0" fontId="8" fillId="7" borderId="128" xfId="0" applyFont="1" applyFill="1" applyBorder="1" applyAlignment="1">
      <alignment horizontal="center" vertical="center" shrinkToFit="1"/>
    </xf>
    <xf numFmtId="0" fontId="8" fillId="7" borderId="129" xfId="0" applyFont="1" applyFill="1" applyBorder="1" applyAlignment="1">
      <alignment horizontal="center" vertical="center" shrinkToFit="1"/>
    </xf>
    <xf numFmtId="0" fontId="8" fillId="7" borderId="122" xfId="0" applyFont="1" applyFill="1" applyBorder="1" applyAlignment="1">
      <alignment horizontal="center" vertical="center" shrinkToFit="1"/>
    </xf>
    <xf numFmtId="0" fontId="8" fillId="7" borderId="127" xfId="0" applyFont="1" applyFill="1" applyBorder="1" applyAlignment="1" applyProtection="1">
      <alignment horizontal="center" vertical="center" wrapText="1"/>
      <protection locked="0"/>
    </xf>
    <xf numFmtId="0" fontId="8" fillId="7" borderId="114"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shrinkToFit="1"/>
      <protection locked="0"/>
    </xf>
    <xf numFmtId="0" fontId="9" fillId="6" borderId="39" xfId="0" applyFont="1" applyFill="1" applyBorder="1" applyAlignment="1" applyProtection="1">
      <alignment horizontal="center" vertical="center" wrapText="1" shrinkToFit="1"/>
      <protection locked="0"/>
    </xf>
    <xf numFmtId="0" fontId="8" fillId="7" borderId="92" xfId="0" applyFont="1" applyFill="1" applyBorder="1" applyAlignment="1">
      <alignment horizontal="center" vertical="center" shrinkToFit="1"/>
    </xf>
    <xf numFmtId="0" fontId="8" fillId="5" borderId="101" xfId="0" applyFont="1" applyFill="1" applyBorder="1" applyAlignment="1" applyProtection="1">
      <alignment horizontal="center" vertical="center" shrinkToFit="1"/>
      <protection locked="0"/>
    </xf>
    <xf numFmtId="0" fontId="8" fillId="5" borderId="53" xfId="0" applyFont="1" applyFill="1" applyBorder="1" applyAlignment="1" applyProtection="1">
      <alignment horizontal="center" vertical="center" shrinkToFit="1"/>
      <protection locked="0"/>
    </xf>
    <xf numFmtId="0" fontId="8" fillId="5" borderId="55" xfId="0" applyFont="1" applyFill="1" applyBorder="1" applyAlignment="1" applyProtection="1">
      <alignment horizontal="center" vertical="center" shrinkToFit="1"/>
      <protection locked="0"/>
    </xf>
    <xf numFmtId="0" fontId="8" fillId="6" borderId="58" xfId="0" applyFont="1" applyFill="1" applyBorder="1" applyAlignment="1" applyProtection="1">
      <alignment horizontal="center" vertical="center" wrapText="1" shrinkToFit="1"/>
      <protection locked="0"/>
    </xf>
    <xf numFmtId="0" fontId="8" fillId="6" borderId="57" xfId="0" applyFont="1" applyFill="1" applyBorder="1" applyAlignment="1" applyProtection="1">
      <alignment horizontal="center" vertical="center" wrapText="1" shrinkToFit="1"/>
      <protection locked="0"/>
    </xf>
    <xf numFmtId="0" fontId="8" fillId="6" borderId="59" xfId="0" applyFont="1" applyFill="1" applyBorder="1" applyAlignment="1" applyProtection="1">
      <alignment horizontal="center" vertical="center" wrapText="1" shrinkToFit="1"/>
      <protection locked="0"/>
    </xf>
    <xf numFmtId="0" fontId="8" fillId="6" borderId="5" xfId="0" applyFont="1" applyFill="1" applyBorder="1" applyAlignment="1" applyProtection="1">
      <alignment horizontal="center" vertical="center" wrapText="1" shrinkToFit="1"/>
      <protection locked="0"/>
    </xf>
    <xf numFmtId="0" fontId="8" fillId="6" borderId="7" xfId="0" applyFont="1" applyFill="1" applyBorder="1" applyAlignment="1" applyProtection="1">
      <alignment horizontal="center" vertical="center" wrapText="1" shrinkToFit="1"/>
      <protection locked="0"/>
    </xf>
    <xf numFmtId="0" fontId="8" fillId="6" borderId="32" xfId="0" applyFont="1" applyFill="1" applyBorder="1" applyAlignment="1" applyProtection="1">
      <alignment horizontal="center" vertical="center" wrapText="1" shrinkToFit="1"/>
      <protection locked="0"/>
    </xf>
    <xf numFmtId="0" fontId="8" fillId="0" borderId="3" xfId="0" applyFont="1" applyBorder="1" applyAlignment="1">
      <alignment horizontal="center" vertical="center" wrapText="1" shrinkToFit="1"/>
    </xf>
    <xf numFmtId="0" fontId="8" fillId="0" borderId="39" xfId="0" applyFont="1" applyBorder="1" applyAlignment="1">
      <alignment horizontal="center" vertical="center" wrapText="1" shrinkToFit="1"/>
    </xf>
    <xf numFmtId="0" fontId="8" fillId="7" borderId="74" xfId="0" applyFont="1" applyFill="1" applyBorder="1" applyAlignment="1">
      <alignment vertical="center" wrapText="1"/>
    </xf>
    <xf numFmtId="0" fontId="8" fillId="7" borderId="63" xfId="0" applyFont="1" applyFill="1" applyBorder="1" applyAlignment="1">
      <alignment vertical="center" wrapText="1"/>
    </xf>
    <xf numFmtId="0" fontId="8" fillId="7" borderId="38" xfId="0" applyFont="1" applyFill="1" applyBorder="1" applyAlignment="1">
      <alignment vertical="center" wrapText="1"/>
    </xf>
    <xf numFmtId="0" fontId="8" fillId="7" borderId="3" xfId="0" applyFont="1" applyFill="1" applyBorder="1" applyAlignment="1">
      <alignment vertical="center" wrapText="1"/>
    </xf>
    <xf numFmtId="0" fontId="8" fillId="7" borderId="75" xfId="0" applyFont="1" applyFill="1" applyBorder="1" applyAlignment="1">
      <alignment vertical="center" wrapText="1"/>
    </xf>
    <xf numFmtId="0" fontId="8" fillId="7" borderId="76" xfId="0" applyFont="1" applyFill="1" applyBorder="1" applyAlignment="1">
      <alignment vertical="center" wrapText="1"/>
    </xf>
    <xf numFmtId="0" fontId="8" fillId="5" borderId="84" xfId="0" applyFont="1" applyFill="1" applyBorder="1" applyAlignment="1" applyProtection="1">
      <alignment vertical="center" shrinkToFit="1"/>
      <protection locked="0"/>
    </xf>
    <xf numFmtId="0" fontId="8" fillId="5" borderId="85" xfId="0" applyFont="1" applyFill="1" applyBorder="1" applyAlignment="1" applyProtection="1">
      <alignment vertical="center" shrinkToFit="1"/>
      <protection locked="0"/>
    </xf>
    <xf numFmtId="0" fontId="8" fillId="7" borderId="83" xfId="0" applyFont="1" applyFill="1" applyBorder="1" applyAlignment="1">
      <alignment vertical="center" wrapText="1"/>
    </xf>
    <xf numFmtId="0" fontId="8" fillId="7" borderId="84" xfId="0" applyFont="1" applyFill="1" applyBorder="1" applyAlignment="1">
      <alignment vertical="center" wrapText="1"/>
    </xf>
    <xf numFmtId="0" fontId="8" fillId="5" borderId="84" xfId="0" applyFont="1" applyFill="1" applyBorder="1" applyAlignment="1" applyProtection="1">
      <alignment vertical="center" wrapText="1"/>
      <protection locked="0"/>
    </xf>
    <xf numFmtId="0" fontId="8" fillId="5" borderId="89" xfId="0" applyFont="1" applyFill="1" applyBorder="1" applyAlignment="1" applyProtection="1">
      <alignment vertical="center" wrapText="1"/>
      <protection locked="0"/>
    </xf>
    <xf numFmtId="0" fontId="8" fillId="7" borderId="56"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6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8" xfId="0" applyFont="1" applyFill="1" applyBorder="1" applyAlignment="1">
      <alignment horizontal="center" vertical="center" wrapText="1"/>
    </xf>
    <xf numFmtId="0" fontId="8" fillId="7" borderId="58" xfId="0" applyFont="1" applyFill="1" applyBorder="1" applyAlignment="1">
      <alignment horizontal="center" vertical="center" shrinkToFit="1"/>
    </xf>
    <xf numFmtId="0" fontId="8" fillId="7" borderId="57" xfId="0" applyFont="1" applyFill="1" applyBorder="1" applyAlignment="1">
      <alignment horizontal="center" vertical="center" shrinkToFit="1"/>
    </xf>
    <xf numFmtId="0" fontId="8" fillId="0" borderId="11"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4"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8" fillId="7" borderId="123" xfId="0" applyFont="1" applyFill="1" applyBorder="1" applyAlignment="1">
      <alignment horizontal="distributed" vertical="center" wrapText="1" shrinkToFit="1"/>
    </xf>
    <xf numFmtId="0" fontId="8" fillId="7" borderId="41" xfId="0" applyFont="1" applyFill="1" applyBorder="1" applyAlignment="1">
      <alignment horizontal="distributed" vertical="center" wrapText="1" shrinkToFit="1"/>
    </xf>
    <xf numFmtId="0" fontId="25" fillId="0" borderId="0" xfId="0" applyFont="1" applyAlignment="1">
      <alignment horizontal="center" vertical="center" wrapText="1"/>
    </xf>
    <xf numFmtId="0" fontId="8" fillId="0" borderId="0" xfId="0" applyFont="1" applyAlignment="1">
      <alignment horizontal="left" vertical="center" wrapText="1"/>
    </xf>
    <xf numFmtId="0" fontId="8" fillId="7" borderId="45" xfId="0" applyFont="1" applyFill="1" applyBorder="1" applyAlignment="1">
      <alignment horizontal="left" vertical="center" wrapText="1"/>
    </xf>
    <xf numFmtId="0" fontId="8" fillId="7" borderId="46" xfId="0" applyFont="1" applyFill="1" applyBorder="1" applyAlignment="1">
      <alignment horizontal="left" vertical="center" wrapText="1"/>
    </xf>
    <xf numFmtId="0" fontId="14" fillId="7" borderId="49" xfId="0" applyFont="1" applyFill="1" applyBorder="1" applyAlignment="1">
      <alignment horizontal="left" vertical="center" wrapText="1"/>
    </xf>
    <xf numFmtId="0" fontId="14" fillId="7" borderId="50" xfId="0" applyFont="1" applyFill="1" applyBorder="1" applyAlignment="1">
      <alignment horizontal="left" vertical="center" wrapText="1"/>
    </xf>
    <xf numFmtId="0" fontId="8" fillId="5" borderId="47"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48" xfId="0" applyFont="1" applyFill="1" applyBorder="1" applyAlignment="1" applyProtection="1">
      <alignment horizontal="left" vertical="center" wrapText="1"/>
      <protection locked="0"/>
    </xf>
    <xf numFmtId="0" fontId="14" fillId="5" borderId="51" xfId="0" applyFont="1" applyFill="1" applyBorder="1" applyAlignment="1" applyProtection="1">
      <alignment horizontal="left" vertical="center" wrapText="1"/>
      <protection locked="0"/>
    </xf>
    <xf numFmtId="0" fontId="14" fillId="5" borderId="50" xfId="0" applyFont="1" applyFill="1" applyBorder="1" applyAlignment="1" applyProtection="1">
      <alignment horizontal="left" vertical="center" wrapText="1"/>
      <protection locked="0"/>
    </xf>
    <xf numFmtId="0" fontId="14" fillId="5" borderId="52" xfId="0" applyFont="1" applyFill="1" applyBorder="1" applyAlignment="1" applyProtection="1">
      <alignment horizontal="left" vertical="center" wrapText="1"/>
      <protection locked="0"/>
    </xf>
    <xf numFmtId="0" fontId="8" fillId="7" borderId="49" xfId="0" applyFont="1" applyFill="1" applyBorder="1" applyAlignment="1">
      <alignment horizontal="left" vertical="center" wrapText="1"/>
    </xf>
    <xf numFmtId="0" fontId="14" fillId="7" borderId="50" xfId="0" applyFont="1" applyFill="1" applyBorder="1" applyAlignment="1">
      <alignment horizontal="left" vertical="center"/>
    </xf>
    <xf numFmtId="0" fontId="14" fillId="7" borderId="49" xfId="0" applyFont="1" applyFill="1" applyBorder="1" applyAlignment="1">
      <alignment horizontal="left" vertical="center"/>
    </xf>
    <xf numFmtId="0" fontId="8" fillId="5" borderId="51" xfId="0" applyFont="1" applyFill="1" applyBorder="1" applyAlignment="1" applyProtection="1">
      <alignment horizontal="left" vertical="center" wrapText="1"/>
      <protection locked="0"/>
    </xf>
    <xf numFmtId="0" fontId="8" fillId="7" borderId="119" xfId="0" applyFont="1" applyFill="1" applyBorder="1" applyAlignment="1">
      <alignment horizontal="center" vertical="center" textRotation="255" wrapText="1"/>
    </xf>
    <xf numFmtId="0" fontId="8" fillId="7" borderId="120" xfId="0" applyFont="1" applyFill="1" applyBorder="1" applyAlignment="1">
      <alignment horizontal="center" vertical="center" textRotation="255" wrapText="1"/>
    </xf>
    <xf numFmtId="0" fontId="8" fillId="7" borderId="121" xfId="0" applyFont="1" applyFill="1" applyBorder="1" applyAlignment="1">
      <alignment horizontal="center" vertical="center" textRotation="255" wrapText="1"/>
    </xf>
    <xf numFmtId="0" fontId="11" fillId="7" borderId="86" xfId="0" applyFont="1" applyFill="1" applyBorder="1" applyAlignment="1">
      <alignment vertical="center" wrapText="1"/>
    </xf>
    <xf numFmtId="0" fontId="11" fillId="7" borderId="87" xfId="0" applyFont="1" applyFill="1" applyBorder="1" applyAlignment="1">
      <alignment vertical="center" wrapText="1"/>
    </xf>
    <xf numFmtId="0" fontId="8" fillId="5" borderId="87" xfId="0" applyFont="1" applyFill="1" applyBorder="1" applyAlignment="1" applyProtection="1">
      <alignment vertical="center" shrinkToFit="1"/>
      <protection locked="0"/>
    </xf>
    <xf numFmtId="0" fontId="8" fillId="5" borderId="90" xfId="0" applyFont="1" applyFill="1" applyBorder="1" applyAlignment="1" applyProtection="1">
      <alignment vertical="center" shrinkToFit="1"/>
      <protection locked="0"/>
    </xf>
    <xf numFmtId="0" fontId="8" fillId="6" borderId="111" xfId="0" applyFont="1" applyFill="1" applyBorder="1" applyAlignment="1" applyProtection="1">
      <alignment horizontal="center" vertical="center" wrapText="1"/>
      <protection locked="0"/>
    </xf>
    <xf numFmtId="0" fontId="8" fillId="6" borderId="66" xfId="0" applyFont="1" applyFill="1" applyBorder="1" applyAlignment="1" applyProtection="1">
      <alignment horizontal="center" vertical="center" wrapText="1"/>
      <protection locked="0"/>
    </xf>
    <xf numFmtId="0" fontId="11" fillId="7" borderId="83" xfId="0" applyFont="1" applyFill="1" applyBorder="1" applyAlignment="1">
      <alignment vertical="center" wrapText="1"/>
    </xf>
    <xf numFmtId="0" fontId="11" fillId="7" borderId="84" xfId="0" applyFont="1" applyFill="1" applyBorder="1" applyAlignment="1">
      <alignment vertical="center" wrapText="1"/>
    </xf>
    <xf numFmtId="0" fontId="8" fillId="5" borderId="89" xfId="0" applyFont="1" applyFill="1" applyBorder="1" applyAlignment="1" applyProtection="1">
      <alignment vertical="center" shrinkToFit="1"/>
      <protection locked="0"/>
    </xf>
    <xf numFmtId="0" fontId="8" fillId="7" borderId="86" xfId="0" applyFont="1" applyFill="1" applyBorder="1" applyAlignment="1">
      <alignment vertical="center" shrinkToFit="1"/>
    </xf>
    <xf numFmtId="0" fontId="8" fillId="7" borderId="87" xfId="0" applyFont="1" applyFill="1" applyBorder="1" applyAlignment="1">
      <alignment vertical="center" shrinkToFit="1"/>
    </xf>
    <xf numFmtId="49" fontId="8" fillId="5" borderId="87" xfId="0" applyNumberFormat="1" applyFont="1" applyFill="1" applyBorder="1" applyAlignment="1" applyProtection="1">
      <alignment vertical="center" shrinkToFit="1"/>
      <protection locked="0"/>
    </xf>
    <xf numFmtId="49" fontId="8" fillId="5" borderId="88" xfId="0" applyNumberFormat="1" applyFont="1" applyFill="1" applyBorder="1" applyAlignment="1" applyProtection="1">
      <alignment vertical="center" shrinkToFit="1"/>
      <protection locked="0"/>
    </xf>
    <xf numFmtId="0" fontId="8" fillId="7" borderId="86" xfId="0" applyFont="1" applyFill="1" applyBorder="1" applyAlignment="1">
      <alignment vertical="center" wrapText="1"/>
    </xf>
    <xf numFmtId="0" fontId="8" fillId="7" borderId="87" xfId="0" applyFont="1" applyFill="1" applyBorder="1" applyAlignment="1">
      <alignment vertical="center" wrapText="1"/>
    </xf>
    <xf numFmtId="0" fontId="8" fillId="7" borderId="70" xfId="0" applyFont="1" applyFill="1" applyBorder="1" applyAlignment="1">
      <alignment vertical="center" wrapText="1"/>
    </xf>
    <xf numFmtId="0" fontId="8" fillId="7" borderId="71" xfId="0" applyFont="1" applyFill="1" applyBorder="1" applyAlignment="1">
      <alignment vertical="center" wrapText="1"/>
    </xf>
    <xf numFmtId="0" fontId="8" fillId="7" borderId="72" xfId="0" applyFont="1" applyFill="1" applyBorder="1" applyAlignment="1">
      <alignment vertical="center" wrapText="1"/>
    </xf>
    <xf numFmtId="0" fontId="8" fillId="7" borderId="2" xfId="0" applyFont="1" applyFill="1" applyBorder="1" applyAlignment="1">
      <alignment vertical="center" wrapText="1"/>
    </xf>
    <xf numFmtId="0" fontId="8" fillId="7" borderId="81" xfId="0" applyFont="1" applyFill="1" applyBorder="1" applyAlignment="1">
      <alignment vertical="center" wrapText="1"/>
    </xf>
    <xf numFmtId="0" fontId="8" fillId="7" borderId="82" xfId="0" applyFont="1" applyFill="1" applyBorder="1" applyAlignment="1">
      <alignment vertical="center" wrapText="1"/>
    </xf>
    <xf numFmtId="0" fontId="28" fillId="7" borderId="56" xfId="0" applyFont="1" applyFill="1" applyBorder="1" applyAlignment="1">
      <alignment horizontal="left" vertical="center" wrapText="1"/>
    </xf>
    <xf numFmtId="0" fontId="28" fillId="7" borderId="57" xfId="0" applyFont="1" applyFill="1" applyBorder="1" applyAlignment="1">
      <alignment horizontal="left" vertical="center" wrapText="1"/>
    </xf>
    <xf numFmtId="0" fontId="28" fillId="7" borderId="62" xfId="0" applyFont="1" applyFill="1" applyBorder="1" applyAlignment="1">
      <alignment horizontal="left" vertical="center" wrapText="1"/>
    </xf>
    <xf numFmtId="58" fontId="8" fillId="7" borderId="98" xfId="0" applyNumberFormat="1" applyFont="1" applyFill="1" applyBorder="1" applyAlignment="1">
      <alignment horizontal="center" vertical="center"/>
    </xf>
    <xf numFmtId="58" fontId="8" fillId="7" borderId="99" xfId="0" applyNumberFormat="1" applyFont="1" applyFill="1" applyBorder="1" applyAlignment="1">
      <alignment horizontal="center" vertical="center"/>
    </xf>
    <xf numFmtId="178" fontId="8" fillId="5" borderId="99" xfId="0" applyNumberFormat="1" applyFont="1" applyFill="1" applyBorder="1" applyAlignment="1" applyProtection="1">
      <alignment horizontal="center" vertical="center" shrinkToFit="1"/>
      <protection locked="0"/>
    </xf>
    <xf numFmtId="178" fontId="8" fillId="5" borderId="100" xfId="0" applyNumberFormat="1" applyFont="1" applyFill="1" applyBorder="1" applyAlignment="1" applyProtection="1">
      <alignment horizontal="center" vertical="center" shrinkToFit="1"/>
      <protection locked="0"/>
    </xf>
    <xf numFmtId="0" fontId="8" fillId="7" borderId="122" xfId="0" applyFont="1" applyFill="1" applyBorder="1" applyAlignment="1">
      <alignment horizontal="distributed" vertical="center" wrapText="1" shrinkToFit="1"/>
    </xf>
    <xf numFmtId="0" fontId="8" fillId="7" borderId="71" xfId="0" applyFont="1" applyFill="1" applyBorder="1" applyAlignment="1">
      <alignment horizontal="distributed" vertical="center" wrapText="1" shrinkToFit="1"/>
    </xf>
    <xf numFmtId="0" fontId="8" fillId="5" borderId="71" xfId="0" applyFont="1" applyFill="1" applyBorder="1" applyAlignment="1" applyProtection="1">
      <alignment horizontal="left" vertical="center" shrinkToFit="1"/>
      <protection locked="0"/>
    </xf>
    <xf numFmtId="0" fontId="8" fillId="5" borderId="91" xfId="0" applyFont="1" applyFill="1" applyBorder="1" applyAlignment="1" applyProtection="1">
      <alignment horizontal="left" vertical="center" shrinkToFit="1"/>
      <protection locked="0"/>
    </xf>
    <xf numFmtId="0" fontId="8" fillId="7" borderId="12" xfId="0" applyFont="1" applyFill="1" applyBorder="1" applyAlignment="1">
      <alignment horizontal="distributed" vertical="center" wrapText="1" shrinkToFit="1"/>
    </xf>
    <xf numFmtId="0" fontId="8" fillId="7" borderId="3" xfId="0" applyFont="1" applyFill="1" applyBorder="1" applyAlignment="1">
      <alignment horizontal="distributed" vertical="center" wrapText="1" shrinkToFit="1"/>
    </xf>
    <xf numFmtId="0" fontId="8" fillId="5" borderId="3" xfId="0" applyFont="1" applyFill="1" applyBorder="1" applyAlignment="1" applyProtection="1">
      <alignment horizontal="left" vertical="center" shrinkToFit="1"/>
      <protection locked="0"/>
    </xf>
    <xf numFmtId="0" fontId="8" fillId="5" borderId="39" xfId="0" applyFont="1" applyFill="1" applyBorder="1" applyAlignment="1" applyProtection="1">
      <alignment horizontal="left" vertical="center" shrinkToFit="1"/>
      <protection locked="0"/>
    </xf>
    <xf numFmtId="0" fontId="8" fillId="7" borderId="22" xfId="0" applyFont="1" applyFill="1" applyBorder="1" applyAlignment="1">
      <alignment vertical="center" shrinkToFit="1"/>
    </xf>
    <xf numFmtId="0" fontId="8" fillId="7" borderId="6" xfId="0" applyFont="1" applyFill="1" applyBorder="1" applyAlignment="1">
      <alignment vertical="center" shrinkToFit="1"/>
    </xf>
    <xf numFmtId="0" fontId="8" fillId="7" borderId="28" xfId="0" applyFont="1" applyFill="1" applyBorder="1" applyAlignment="1">
      <alignment vertical="center" shrinkToFit="1"/>
    </xf>
    <xf numFmtId="0" fontId="12" fillId="7" borderId="86" xfId="0" applyFont="1" applyFill="1" applyBorder="1" applyAlignment="1">
      <alignment vertical="center" wrapText="1"/>
    </xf>
    <xf numFmtId="0" fontId="12" fillId="7" borderId="87" xfId="0" applyFont="1" applyFill="1" applyBorder="1" applyAlignment="1">
      <alignment vertical="center" wrapText="1"/>
    </xf>
    <xf numFmtId="0" fontId="8" fillId="5" borderId="88" xfId="0" applyFont="1" applyFill="1" applyBorder="1" applyAlignment="1" applyProtection="1">
      <alignment vertical="center" shrinkToFit="1"/>
      <protection locked="0"/>
    </xf>
    <xf numFmtId="0" fontId="8" fillId="7" borderId="128" xfId="0" applyFont="1" applyFill="1" applyBorder="1" applyAlignment="1">
      <alignment horizontal="center" vertical="center" wrapText="1" shrinkToFit="1"/>
    </xf>
    <xf numFmtId="0" fontId="8" fillId="7" borderId="129" xfId="0" applyFont="1" applyFill="1" applyBorder="1" applyAlignment="1">
      <alignment horizontal="center" vertical="center" wrapText="1" shrinkToFit="1"/>
    </xf>
    <xf numFmtId="0" fontId="8" fillId="7" borderId="130" xfId="0" applyFont="1" applyFill="1" applyBorder="1" applyAlignment="1">
      <alignment horizontal="center" vertical="center" wrapText="1" shrinkToFit="1"/>
    </xf>
    <xf numFmtId="0" fontId="8" fillId="6" borderId="13" xfId="0" applyFont="1" applyFill="1" applyBorder="1" applyAlignment="1" applyProtection="1">
      <alignment horizontal="center" vertical="center" shrinkToFit="1"/>
      <protection locked="0"/>
    </xf>
    <xf numFmtId="0" fontId="8" fillId="6" borderId="15" xfId="0" applyFont="1" applyFill="1" applyBorder="1" applyAlignment="1" applyProtection="1">
      <alignment horizontal="center" vertical="center" shrinkToFit="1"/>
      <protection locked="0"/>
    </xf>
    <xf numFmtId="0" fontId="8" fillId="6" borderId="33" xfId="0" applyFont="1" applyFill="1" applyBorder="1" applyAlignment="1" applyProtection="1">
      <alignment horizontal="center" vertical="center" shrinkToFit="1"/>
      <protection locked="0"/>
    </xf>
    <xf numFmtId="0" fontId="17" fillId="7" borderId="53" xfId="0" applyFont="1" applyFill="1" applyBorder="1" applyAlignment="1">
      <alignment horizontal="center" vertical="center" wrapText="1" shrinkToFit="1"/>
    </xf>
    <xf numFmtId="0" fontId="17" fillId="7" borderId="55" xfId="0" applyFont="1" applyFill="1" applyBorder="1" applyAlignment="1">
      <alignment horizontal="center" vertical="center" wrapText="1" shrinkToFit="1"/>
    </xf>
    <xf numFmtId="0" fontId="8" fillId="6" borderId="19" xfId="0" applyFont="1" applyFill="1" applyBorder="1" applyAlignment="1" applyProtection="1">
      <alignment horizontal="center" vertical="center" shrinkToFit="1"/>
      <protection locked="0"/>
    </xf>
    <xf numFmtId="0" fontId="8" fillId="6" borderId="118" xfId="0" applyFont="1" applyFill="1" applyBorder="1" applyAlignment="1" applyProtection="1">
      <alignment horizontal="center" vertical="center" shrinkToFit="1"/>
      <protection locked="0"/>
    </xf>
    <xf numFmtId="0" fontId="8" fillId="6" borderId="34" xfId="0" applyFont="1" applyFill="1" applyBorder="1" applyAlignment="1" applyProtection="1">
      <alignment horizontal="center" vertical="center" shrinkToFit="1"/>
      <protection locked="0"/>
    </xf>
    <xf numFmtId="177" fontId="8" fillId="0" borderId="0" xfId="0" applyNumberFormat="1" applyFont="1" applyAlignment="1">
      <alignment horizontal="right" vertical="center" shrinkToFit="1"/>
    </xf>
    <xf numFmtId="177" fontId="8" fillId="0" borderId="6" xfId="0" applyNumberFormat="1" applyFont="1" applyBorder="1" applyAlignment="1">
      <alignment horizontal="right" vertical="center" shrinkToFit="1"/>
    </xf>
    <xf numFmtId="177" fontId="8" fillId="0" borderId="19" xfId="0" applyNumberFormat="1" applyFont="1" applyBorder="1" applyAlignment="1">
      <alignment horizontal="right" vertical="center" shrinkToFit="1"/>
    </xf>
    <xf numFmtId="0" fontId="12" fillId="0" borderId="0" xfId="0" applyFont="1" applyAlignment="1">
      <alignment horizontal="left" vertical="center" shrinkToFit="1"/>
    </xf>
    <xf numFmtId="0" fontId="12" fillId="0" borderId="37" xfId="0" applyFont="1" applyBorder="1" applyAlignment="1">
      <alignment horizontal="left" vertical="center" shrinkToFit="1"/>
    </xf>
    <xf numFmtId="0" fontId="8" fillId="0" borderId="4" xfId="0" applyFont="1" applyBorder="1" applyAlignment="1">
      <alignment horizontal="center" vertical="center" wrapText="1"/>
    </xf>
    <xf numFmtId="177" fontId="8" fillId="5" borderId="3" xfId="0" applyNumberFormat="1" applyFont="1" applyFill="1" applyBorder="1" applyAlignment="1" applyProtection="1">
      <alignment horizontal="right" vertical="center" shrinkToFit="1"/>
      <protection locked="0"/>
    </xf>
    <xf numFmtId="177" fontId="8" fillId="5" borderId="22" xfId="0" applyNumberFormat="1" applyFont="1" applyFill="1" applyBorder="1" applyAlignment="1" applyProtection="1">
      <alignment horizontal="right" vertical="center" shrinkToFit="1"/>
      <protection locked="0"/>
    </xf>
    <xf numFmtId="177" fontId="8" fillId="6" borderId="3" xfId="0" applyNumberFormat="1" applyFont="1" applyFill="1" applyBorder="1" applyAlignment="1" applyProtection="1">
      <alignment horizontal="right" vertical="center" shrinkToFit="1"/>
      <protection locked="0"/>
    </xf>
    <xf numFmtId="177" fontId="8" fillId="6" borderId="22" xfId="0" applyNumberFormat="1" applyFont="1" applyFill="1" applyBorder="1" applyAlignment="1" applyProtection="1">
      <alignment horizontal="right" vertical="center" shrinkToFit="1"/>
      <protection locked="0"/>
    </xf>
    <xf numFmtId="0" fontId="8" fillId="0" borderId="1" xfId="0" applyFont="1" applyBorder="1" applyAlignment="1">
      <alignment horizontal="center" vertical="center" wrapText="1"/>
    </xf>
    <xf numFmtId="177" fontId="8" fillId="5" borderId="1" xfId="0" applyNumberFormat="1" applyFont="1" applyFill="1" applyBorder="1" applyAlignment="1" applyProtection="1">
      <alignment horizontal="right" vertical="center" shrinkToFit="1"/>
      <protection locked="0"/>
    </xf>
    <xf numFmtId="177" fontId="8" fillId="5" borderId="4" xfId="0" applyNumberFormat="1" applyFont="1" applyFill="1" applyBorder="1" applyAlignment="1" applyProtection="1">
      <alignment horizontal="right" vertical="center" shrinkToFit="1"/>
      <protection locked="0"/>
    </xf>
    <xf numFmtId="0" fontId="8" fillId="6" borderId="5"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177" fontId="8" fillId="0" borderId="43" xfId="0" applyNumberFormat="1" applyFont="1" applyBorder="1" applyAlignment="1">
      <alignment vertical="center" shrinkToFit="1"/>
    </xf>
    <xf numFmtId="0" fontId="8" fillId="0" borderId="43" xfId="0" applyFont="1" applyBorder="1" applyAlignment="1">
      <alignment vertical="center" wrapText="1"/>
    </xf>
    <xf numFmtId="0" fontId="8" fillId="0" borderId="44" xfId="0" applyFont="1" applyBorder="1" applyAlignment="1">
      <alignment vertical="center" wrapText="1"/>
    </xf>
    <xf numFmtId="0" fontId="8" fillId="5" borderId="135" xfId="0" applyFont="1" applyFill="1" applyBorder="1" applyAlignment="1" applyProtection="1">
      <alignment horizontal="center" vertical="center" shrinkToFit="1"/>
      <protection locked="0"/>
    </xf>
    <xf numFmtId="0" fontId="8" fillId="5" borderId="136" xfId="0" applyFont="1" applyFill="1" applyBorder="1" applyAlignment="1" applyProtection="1">
      <alignment horizontal="center" vertical="center" shrinkToFit="1"/>
      <protection locked="0"/>
    </xf>
    <xf numFmtId="0" fontId="8" fillId="5" borderId="137" xfId="0" applyFont="1" applyFill="1" applyBorder="1" applyAlignment="1" applyProtection="1">
      <alignment horizontal="center" vertical="center" shrinkToFit="1"/>
      <protection locked="0"/>
    </xf>
    <xf numFmtId="0" fontId="8" fillId="0" borderId="37" xfId="0" applyFont="1" applyBorder="1" applyAlignment="1">
      <alignment horizontal="left" vertical="center" wrapText="1"/>
    </xf>
    <xf numFmtId="177" fontId="8" fillId="0" borderId="2" xfId="0" applyNumberFormat="1" applyFont="1" applyBorder="1" applyAlignment="1">
      <alignment horizontal="right" vertical="center" shrinkToFit="1"/>
    </xf>
    <xf numFmtId="177" fontId="8" fillId="0" borderId="11" xfId="0" applyNumberFormat="1" applyFont="1" applyBorder="1" applyAlignment="1">
      <alignment horizontal="right" vertical="center" shrinkToFit="1"/>
    </xf>
    <xf numFmtId="0" fontId="8" fillId="6" borderId="17" xfId="0" applyFont="1" applyFill="1" applyBorder="1" applyAlignment="1" applyProtection="1">
      <alignment horizontal="center" vertical="center" shrinkToFit="1"/>
      <protection locked="0"/>
    </xf>
    <xf numFmtId="0" fontId="20" fillId="0" borderId="4" xfId="1" applyFill="1" applyBorder="1" applyAlignment="1">
      <alignment horizontal="center" vertical="center" wrapText="1"/>
    </xf>
    <xf numFmtId="0" fontId="20" fillId="0" borderId="0" xfId="1" applyFill="1" applyBorder="1" applyAlignment="1">
      <alignment horizontal="center" vertical="center" wrapText="1"/>
    </xf>
    <xf numFmtId="0" fontId="20" fillId="0" borderId="8" xfId="1" applyFill="1" applyBorder="1" applyAlignment="1">
      <alignment horizontal="center" vertical="center" wrapText="1"/>
    </xf>
    <xf numFmtId="0" fontId="20" fillId="0" borderId="5" xfId="1" applyFill="1" applyBorder="1" applyAlignment="1">
      <alignment horizontal="center" vertical="center" wrapText="1"/>
    </xf>
    <xf numFmtId="0" fontId="20" fillId="0" borderId="7" xfId="1" applyFill="1" applyBorder="1" applyAlignment="1">
      <alignment horizontal="center" vertical="center" wrapText="1"/>
    </xf>
    <xf numFmtId="0" fontId="20" fillId="0" borderId="10" xfId="1" applyFill="1" applyBorder="1" applyAlignment="1">
      <alignment horizontal="center" vertical="center" wrapText="1"/>
    </xf>
    <xf numFmtId="0" fontId="8" fillId="7" borderId="3" xfId="0" applyFont="1" applyFill="1" applyBorder="1" applyAlignment="1">
      <alignment horizontal="center" vertical="center" shrinkToFit="1"/>
    </xf>
    <xf numFmtId="0" fontId="8" fillId="0" borderId="19" xfId="0" applyFont="1" applyBorder="1" applyAlignment="1" applyProtection="1">
      <alignment horizontal="center" vertical="center" wrapText="1" shrinkToFit="1"/>
      <protection locked="0"/>
    </xf>
    <xf numFmtId="0" fontId="8" fillId="0" borderId="20"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wrapText="1" shrinkToFit="1"/>
      <protection locked="0"/>
    </xf>
    <xf numFmtId="0" fontId="8" fillId="0" borderId="10" xfId="0" applyFont="1" applyBorder="1" applyAlignment="1" applyProtection="1">
      <alignment horizontal="center" vertical="center" wrapText="1" shrinkToFit="1"/>
      <protection locked="0"/>
    </xf>
    <xf numFmtId="0" fontId="8" fillId="0" borderId="11" xfId="0" applyFont="1" applyBorder="1" applyAlignment="1">
      <alignment horizontal="center" vertical="center" wrapText="1"/>
    </xf>
    <xf numFmtId="0" fontId="8" fillId="0" borderId="19" xfId="0" applyFont="1" applyBorder="1" applyAlignment="1">
      <alignment horizontal="center" vertical="center" wrapText="1"/>
    </xf>
    <xf numFmtId="0" fontId="8" fillId="7" borderId="115" xfId="0" applyFont="1" applyFill="1" applyBorder="1" applyAlignment="1">
      <alignment horizontal="center" vertical="center" wrapText="1"/>
    </xf>
    <xf numFmtId="0" fontId="8" fillId="7" borderId="116" xfId="0" applyFont="1" applyFill="1" applyBorder="1" applyAlignment="1">
      <alignment horizontal="center" vertical="center" wrapText="1"/>
    </xf>
    <xf numFmtId="0" fontId="14" fillId="7" borderId="56" xfId="0" applyFont="1" applyFill="1" applyBorder="1" applyAlignment="1">
      <alignment horizontal="left" vertical="center"/>
    </xf>
    <xf numFmtId="0" fontId="14" fillId="7" borderId="57" xfId="0" applyFont="1" applyFill="1" applyBorder="1" applyAlignment="1">
      <alignment horizontal="left" vertical="center"/>
    </xf>
    <xf numFmtId="0" fontId="8" fillId="7" borderId="2"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7" borderId="9" xfId="0" applyFont="1" applyFill="1" applyBorder="1" applyAlignment="1">
      <alignment horizontal="left" vertical="top" wrapText="1"/>
    </xf>
    <xf numFmtId="0" fontId="31" fillId="0" borderId="0" xfId="1" applyFont="1" applyAlignment="1">
      <alignment horizontal="center" vertical="center"/>
    </xf>
    <xf numFmtId="0" fontId="31" fillId="0" borderId="4" xfId="1" applyFont="1" applyBorder="1" applyAlignment="1">
      <alignment horizontal="center" vertical="center"/>
    </xf>
    <xf numFmtId="0" fontId="42" fillId="0" borderId="0" xfId="6" applyFont="1" applyAlignment="1">
      <alignment horizontal="center" vertical="center"/>
    </xf>
    <xf numFmtId="0" fontId="5" fillId="0" borderId="161" xfId="6" applyBorder="1" applyAlignment="1">
      <alignment horizontal="center" vertical="center" wrapText="1"/>
    </xf>
    <xf numFmtId="0" fontId="5" fillId="0" borderId="164" xfId="6" applyBorder="1" applyAlignment="1">
      <alignment horizontal="center" vertical="center" wrapText="1"/>
    </xf>
    <xf numFmtId="0" fontId="5" fillId="0" borderId="166" xfId="6" applyBorder="1" applyAlignment="1">
      <alignment horizontal="center" vertical="center" wrapText="1"/>
    </xf>
    <xf numFmtId="0" fontId="5" fillId="0" borderId="162" xfId="6" applyBorder="1" applyAlignment="1">
      <alignment horizontal="center" vertical="center"/>
    </xf>
    <xf numFmtId="0" fontId="5" fillId="0" borderId="163" xfId="6" applyBorder="1" applyAlignment="1">
      <alignment horizontal="center" vertical="center"/>
    </xf>
    <xf numFmtId="0" fontId="30" fillId="0" borderId="0" xfId="1" applyFont="1" applyAlignment="1">
      <alignment horizontal="center" vertical="center"/>
    </xf>
    <xf numFmtId="0" fontId="2" fillId="8" borderId="188" xfId="2" applyFont="1" applyFill="1" applyBorder="1" applyAlignment="1">
      <alignment horizontal="left" vertical="top" wrapText="1"/>
    </xf>
    <xf numFmtId="0" fontId="2" fillId="8" borderId="189" xfId="2" applyFont="1" applyFill="1" applyBorder="1" applyAlignment="1">
      <alignment horizontal="left" vertical="top" wrapText="1"/>
    </xf>
    <xf numFmtId="0" fontId="2" fillId="8" borderId="190" xfId="2" applyFont="1" applyFill="1" applyBorder="1" applyAlignment="1">
      <alignment horizontal="left" vertical="top" wrapText="1"/>
    </xf>
    <xf numFmtId="0" fontId="6" fillId="8" borderId="22" xfId="2" applyFill="1" applyBorder="1" applyAlignment="1">
      <alignment horizontal="left" vertical="top" wrapText="1"/>
    </xf>
    <xf numFmtId="0" fontId="6" fillId="8" borderId="6" xfId="2" applyFill="1" applyBorder="1" applyAlignment="1">
      <alignment horizontal="left" vertical="top" wrapText="1"/>
    </xf>
    <xf numFmtId="0" fontId="6" fillId="8" borderId="97" xfId="2" applyFill="1" applyBorder="1" applyAlignment="1">
      <alignment horizontal="left" vertical="top" wrapText="1"/>
    </xf>
    <xf numFmtId="0" fontId="2" fillId="8" borderId="11" xfId="2" applyFont="1" applyFill="1" applyBorder="1" applyAlignment="1">
      <alignment horizontal="left" vertical="top" wrapText="1"/>
    </xf>
    <xf numFmtId="0" fontId="2" fillId="8" borderId="19" xfId="2" applyFont="1" applyFill="1" applyBorder="1" applyAlignment="1">
      <alignment horizontal="left" vertical="top" wrapText="1"/>
    </xf>
    <xf numFmtId="0" fontId="2" fillId="8" borderId="197" xfId="2" applyFont="1" applyFill="1" applyBorder="1" applyAlignment="1">
      <alignment horizontal="left" vertical="top" wrapText="1"/>
    </xf>
    <xf numFmtId="0" fontId="2" fillId="8" borderId="4" xfId="2" applyFont="1" applyFill="1" applyBorder="1" applyAlignment="1">
      <alignment horizontal="left" vertical="top" wrapText="1"/>
    </xf>
    <xf numFmtId="0" fontId="2" fillId="8" borderId="0" xfId="2" applyFont="1" applyFill="1" applyAlignment="1">
      <alignment horizontal="left" vertical="top" wrapText="1"/>
    </xf>
    <xf numFmtId="0" fontId="2" fillId="8" borderId="94" xfId="2" applyFont="1" applyFill="1" applyBorder="1" applyAlignment="1">
      <alignment horizontal="left" vertical="top" wrapText="1"/>
    </xf>
    <xf numFmtId="0" fontId="0" fillId="8" borderId="193" xfId="3" applyFont="1" applyFill="1" applyBorder="1" applyAlignment="1">
      <alignment horizontal="left" vertical="center" wrapText="1"/>
    </xf>
    <xf numFmtId="0" fontId="0" fillId="8" borderId="194" xfId="3" applyFont="1" applyFill="1" applyBorder="1" applyAlignment="1">
      <alignment horizontal="left" vertical="center" wrapText="1"/>
    </xf>
    <xf numFmtId="0" fontId="0" fillId="8" borderId="195" xfId="3" applyFont="1" applyFill="1" applyBorder="1" applyAlignment="1">
      <alignment horizontal="left" vertical="center" wrapText="1"/>
    </xf>
    <xf numFmtId="0" fontId="2" fillId="8" borderId="196" xfId="2" applyFont="1" applyFill="1" applyBorder="1" applyAlignment="1">
      <alignment horizontal="center" vertical="center" wrapText="1"/>
    </xf>
    <xf numFmtId="0" fontId="2" fillId="8" borderId="191" xfId="2" applyFont="1" applyFill="1" applyBorder="1" applyAlignment="1">
      <alignment horizontal="center" vertical="center" wrapText="1"/>
    </xf>
    <xf numFmtId="0" fontId="2" fillId="8" borderId="192" xfId="2" applyFont="1" applyFill="1" applyBorder="1" applyAlignment="1">
      <alignment horizontal="center" vertical="center" wrapText="1"/>
    </xf>
    <xf numFmtId="0" fontId="21" fillId="0" borderId="7" xfId="0" applyFont="1" applyBorder="1" applyAlignment="1">
      <alignment horizontal="center" vertical="center" wrapText="1"/>
    </xf>
  </cellXfs>
  <cellStyles count="10">
    <cellStyle name="パーセント 2" xfId="8" xr:uid="{BE7C664D-AFFD-4383-89BF-939A720AE2C5}"/>
    <cellStyle name="ハイパーリンク" xfId="1" builtinId="8"/>
    <cellStyle name="桁区切り" xfId="5" builtinId="6"/>
    <cellStyle name="桁区切り 2" xfId="4" xr:uid="{F7F34171-FAB7-44C3-ADC1-73F217B2C1AC}"/>
    <cellStyle name="桁区切り 3" xfId="7" xr:uid="{67AB4088-41C9-448E-88BF-D1F505B5E81F}"/>
    <cellStyle name="標準" xfId="0" builtinId="0"/>
    <cellStyle name="標準 2" xfId="6" xr:uid="{E5229DAC-97FC-4CE4-8492-7193F3C08260}"/>
    <cellStyle name="標準 3" xfId="9" xr:uid="{1C806A03-4952-43EE-9889-EA1BA1A80767}"/>
    <cellStyle name="標準 3 2" xfId="2" xr:uid="{2C090B31-238A-4A0E-B67A-4828B8A8EB3F}"/>
    <cellStyle name="標準_【案】Ｈ１８調査票" xfId="3" xr:uid="{A631AA07-408A-4BD4-A58C-E51CD9ABC460}"/>
  </cellStyles>
  <dxfs count="93">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ont>
        <color rgb="FFFF0000"/>
      </font>
      <fill>
        <patternFill patternType="none">
          <bgColor auto="1"/>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ont>
        <color rgb="FFFF0000"/>
      </font>
      <fill>
        <patternFill>
          <bgColor rgb="FFFFFF00"/>
        </patternFill>
      </fill>
    </dxf>
    <dxf>
      <fill>
        <patternFill>
          <bgColor theme="6"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Y$40" lockText="1" noThreeD="1"/>
</file>

<file path=xl/ctrlProps/ctrlProp10.xml><?xml version="1.0" encoding="utf-8"?>
<formControlPr xmlns="http://schemas.microsoft.com/office/spreadsheetml/2009/9/main" objectType="CheckBox" fmlaLink="$Y$71" lockText="1" noThreeD="1"/>
</file>

<file path=xl/ctrlProps/ctrlProp2.xml><?xml version="1.0" encoding="utf-8"?>
<formControlPr xmlns="http://schemas.microsoft.com/office/spreadsheetml/2009/9/main" objectType="CheckBox" fmlaLink="$Y$39" lockText="1" noThreeD="1"/>
</file>

<file path=xl/ctrlProps/ctrlProp3.xml><?xml version="1.0" encoding="utf-8"?>
<formControlPr xmlns="http://schemas.microsoft.com/office/spreadsheetml/2009/9/main" objectType="CheckBox" fmlaLink="$Y$47" lockText="1" noThreeD="1"/>
</file>

<file path=xl/ctrlProps/ctrlProp4.xml><?xml version="1.0" encoding="utf-8"?>
<formControlPr xmlns="http://schemas.microsoft.com/office/spreadsheetml/2009/9/main" objectType="CheckBox" fmlaLink="$Y$45" lockText="1" noThreeD="1"/>
</file>

<file path=xl/ctrlProps/ctrlProp5.xml><?xml version="1.0" encoding="utf-8"?>
<formControlPr xmlns="http://schemas.microsoft.com/office/spreadsheetml/2009/9/main" objectType="CheckBox" fmlaLink="$Y$49" lockText="1" noThreeD="1"/>
</file>

<file path=xl/ctrlProps/ctrlProp6.xml><?xml version="1.0" encoding="utf-8"?>
<formControlPr xmlns="http://schemas.microsoft.com/office/spreadsheetml/2009/9/main" objectType="CheckBox" fmlaLink="$Y$51" lockText="1" noThreeD="1"/>
</file>

<file path=xl/ctrlProps/ctrlProp7.xml><?xml version="1.0" encoding="utf-8"?>
<formControlPr xmlns="http://schemas.microsoft.com/office/spreadsheetml/2009/9/main" objectType="CheckBox" fmlaLink="$Y$53" lockText="1" noThreeD="1"/>
</file>

<file path=xl/ctrlProps/ctrlProp8.xml><?xml version="1.0" encoding="utf-8"?>
<formControlPr xmlns="http://schemas.microsoft.com/office/spreadsheetml/2009/9/main" objectType="CheckBox" fmlaLink="$Y$61" lockText="1" noThreeD="1"/>
</file>

<file path=xl/ctrlProps/ctrlProp9.xml><?xml version="1.0" encoding="utf-8"?>
<formControlPr xmlns="http://schemas.microsoft.com/office/spreadsheetml/2009/9/main" objectType="CheckBox" fmlaLink="$Y$7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19050</xdr:rowOff>
        </xdr:from>
        <xdr:to>
          <xdr:col>12</xdr:col>
          <xdr:colOff>0</xdr:colOff>
          <xdr:row>47</xdr:row>
          <xdr:rowOff>266700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19050</xdr:rowOff>
        </xdr:from>
        <xdr:to>
          <xdr:col>12</xdr:col>
          <xdr:colOff>0</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12</xdr:col>
          <xdr:colOff>0</xdr:colOff>
          <xdr:row>49</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38100</xdr:rowOff>
        </xdr:from>
        <xdr:to>
          <xdr:col>12</xdr:col>
          <xdr:colOff>0</xdr:colOff>
          <xdr:row>51</xdr:row>
          <xdr:rowOff>266700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85725</xdr:rowOff>
        </xdr:from>
        <xdr:to>
          <xdr:col>5</xdr:col>
          <xdr:colOff>0</xdr:colOff>
          <xdr:row>58</xdr:row>
          <xdr:rowOff>533400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57150</xdr:rowOff>
        </xdr:from>
        <xdr:to>
          <xdr:col>5</xdr:col>
          <xdr:colOff>0</xdr:colOff>
          <xdr:row>66</xdr:row>
          <xdr:rowOff>533400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1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38100</xdr:rowOff>
        </xdr:from>
        <xdr:to>
          <xdr:col>5</xdr:col>
          <xdr:colOff>0</xdr:colOff>
          <xdr:row>76</xdr:row>
          <xdr:rowOff>123825</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70</xdr:row>
          <xdr:rowOff>371475</xdr:rowOff>
        </xdr:from>
        <xdr:to>
          <xdr:col>19</xdr:col>
          <xdr:colOff>266700</xdr:colOff>
          <xdr:row>70</xdr:row>
          <xdr:rowOff>581025</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1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4" totalsRowShown="0">
  <autoFilter ref="A1:D4" xr:uid="{5B4D76C9-DED2-4A64-95CB-BAACBE65E187}"/>
  <tableColumns count="4">
    <tableColumn id="1" xr3:uid="{38EFC81C-8BA3-4215-A58F-DE3C0979A80A}" name="設問番号"/>
    <tableColumn id="2" xr3:uid="{21877164-3BF6-48EB-977C-E861700E524E}" name="設問内容" dataDxfId="92"/>
    <tableColumn id="3" xr3:uid="{94158DED-212E-4FCA-9C76-D7B49203C924}" name="回答番号"/>
    <tableColumn id="4" xr3:uid="{9DA85693-DEEE-4352-909A-4E1F62CA3871}" name="回答内容" dataDxfId="91"/>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4"/>
  <sheetViews>
    <sheetView workbookViewId="0">
      <selection activeCell="B23" sqref="B23"/>
    </sheetView>
  </sheetViews>
  <sheetFormatPr defaultRowHeight="13.5"/>
  <cols>
    <col min="1" max="1" width="10.75" customWidth="1"/>
    <col min="2" max="2" width="57.375" style="95" bestFit="1" customWidth="1"/>
    <col min="3" max="3" width="10.75" customWidth="1"/>
    <col min="4" max="4" width="45.75" style="95" customWidth="1"/>
  </cols>
  <sheetData>
    <row r="1" spans="1:4">
      <c r="A1" t="s">
        <v>0</v>
      </c>
      <c r="B1" s="95" t="s">
        <v>1</v>
      </c>
      <c r="C1" t="s">
        <v>2</v>
      </c>
      <c r="D1" s="95" t="s">
        <v>3</v>
      </c>
    </row>
    <row r="2" spans="1:4" ht="40.5">
      <c r="A2" t="s">
        <v>4</v>
      </c>
      <c r="B2" s="95" t="s">
        <v>5</v>
      </c>
      <c r="C2" t="s">
        <v>6</v>
      </c>
      <c r="D2" s="95" t="s">
        <v>7</v>
      </c>
    </row>
    <row r="3" spans="1:4">
      <c r="A3" t="s">
        <v>8</v>
      </c>
      <c r="B3" s="95" t="s">
        <v>9</v>
      </c>
      <c r="C3" t="s">
        <v>10</v>
      </c>
      <c r="D3" s="95" t="s">
        <v>11</v>
      </c>
    </row>
    <row r="4" spans="1:4" ht="54">
      <c r="A4" t="s">
        <v>12</v>
      </c>
      <c r="B4" s="95" t="s">
        <v>13</v>
      </c>
      <c r="C4" t="s">
        <v>14</v>
      </c>
      <c r="D4" s="95" t="s">
        <v>15</v>
      </c>
    </row>
  </sheetData>
  <sheetProtection algorithmName="SHA-512" hashValue="xgiLS5wRzQf46+TxF+QcgEbiiH/Aw11Cxz72Pbh/1XZKDPT9gWhhLiOcEOP9pjoyfIb5aAx8yKuM9nAyw4ugoA==" saltValue="9zFVNjns5JWtq3JFM/mfrQ==" spinCount="100000" sheet="1" formatCells="0" formatColumns="0" formatRows="0"/>
  <phoneticPr fontId="18"/>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J2"/>
  <sheetViews>
    <sheetView topLeftCell="AR1" workbookViewId="0">
      <selection activeCell="BC16" sqref="BC14:BC16"/>
    </sheetView>
  </sheetViews>
  <sheetFormatPr defaultRowHeight="13.5"/>
  <cols>
    <col min="24" max="25" width="9.375" bestFit="1" customWidth="1"/>
  </cols>
  <sheetData>
    <row r="1" spans="1:62" s="88" customFormat="1" ht="40.5" customHeight="1">
      <c r="A1" s="71" t="s">
        <v>350</v>
      </c>
      <c r="B1" s="72" t="s">
        <v>351</v>
      </c>
      <c r="C1" s="73" t="s">
        <v>352</v>
      </c>
      <c r="D1" s="73" t="s">
        <v>353</v>
      </c>
      <c r="E1" s="74" t="s">
        <v>354</v>
      </c>
      <c r="F1" s="71" t="s">
        <v>355</v>
      </c>
      <c r="G1" s="71" t="s">
        <v>356</v>
      </c>
      <c r="H1" s="75" t="s">
        <v>357</v>
      </c>
      <c r="I1" s="75" t="s">
        <v>358</v>
      </c>
      <c r="J1" s="75" t="s">
        <v>359</v>
      </c>
      <c r="K1" s="75" t="s">
        <v>360</v>
      </c>
      <c r="L1" s="75" t="s">
        <v>361</v>
      </c>
      <c r="M1" s="75" t="s">
        <v>362</v>
      </c>
      <c r="N1" s="75" t="s">
        <v>363</v>
      </c>
      <c r="O1" s="75" t="s">
        <v>364</v>
      </c>
      <c r="P1" s="75" t="s">
        <v>365</v>
      </c>
      <c r="Q1" s="76" t="s">
        <v>101</v>
      </c>
      <c r="R1" s="76" t="s">
        <v>366</v>
      </c>
      <c r="S1" s="76" t="s">
        <v>367</v>
      </c>
      <c r="T1" s="76" t="s">
        <v>368</v>
      </c>
      <c r="U1" s="77" t="s">
        <v>369</v>
      </c>
      <c r="V1" s="75" t="s">
        <v>370</v>
      </c>
      <c r="W1" s="78" t="s">
        <v>16</v>
      </c>
      <c r="X1" s="79" t="s">
        <v>371</v>
      </c>
      <c r="Y1" s="79" t="s">
        <v>372</v>
      </c>
      <c r="Z1" s="79" t="s">
        <v>373</v>
      </c>
      <c r="AA1" s="80" t="s">
        <v>374</v>
      </c>
      <c r="AB1" s="80" t="s">
        <v>375</v>
      </c>
      <c r="AC1" s="80" t="s">
        <v>376</v>
      </c>
      <c r="AD1" s="80" t="s">
        <v>377</v>
      </c>
      <c r="AE1" s="80" t="s">
        <v>378</v>
      </c>
      <c r="AF1" s="80" t="s">
        <v>124</v>
      </c>
      <c r="AG1" s="81" t="s">
        <v>379</v>
      </c>
      <c r="AH1" s="82" t="s">
        <v>19</v>
      </c>
      <c r="AI1" s="82" t="s">
        <v>380</v>
      </c>
      <c r="AJ1" s="71" t="s">
        <v>381</v>
      </c>
      <c r="AK1" s="71" t="s">
        <v>191</v>
      </c>
      <c r="AL1" s="71" t="s">
        <v>382</v>
      </c>
      <c r="AM1" s="71" t="s">
        <v>383</v>
      </c>
      <c r="AN1" s="71" t="s">
        <v>384</v>
      </c>
      <c r="AO1" s="92" t="s">
        <v>385</v>
      </c>
      <c r="AP1" s="92" t="s">
        <v>386</v>
      </c>
      <c r="AQ1" s="92" t="s">
        <v>387</v>
      </c>
      <c r="AR1" s="92" t="s">
        <v>388</v>
      </c>
      <c r="AS1" s="92" t="s">
        <v>389</v>
      </c>
      <c r="AT1" s="92" t="s">
        <v>390</v>
      </c>
      <c r="AU1" s="83" t="s">
        <v>391</v>
      </c>
      <c r="AV1" s="83" t="s">
        <v>392</v>
      </c>
      <c r="AW1" s="83" t="s">
        <v>393</v>
      </c>
      <c r="AX1" s="83" t="s">
        <v>394</v>
      </c>
      <c r="AY1" s="83" t="s">
        <v>395</v>
      </c>
      <c r="AZ1" s="84" t="s">
        <v>396</v>
      </c>
      <c r="BA1" s="85" t="s">
        <v>397</v>
      </c>
      <c r="BB1" s="81" t="s">
        <v>398</v>
      </c>
      <c r="BC1" s="86" t="s">
        <v>399</v>
      </c>
      <c r="BD1" s="87" t="s">
        <v>400</v>
      </c>
      <c r="BE1" s="87" t="s">
        <v>401</v>
      </c>
      <c r="BF1" s="81" t="s">
        <v>402</v>
      </c>
      <c r="BG1" s="87" t="s">
        <v>403</v>
      </c>
      <c r="BH1" s="113" t="s">
        <v>404</v>
      </c>
      <c r="BI1" s="114" t="s">
        <v>405</v>
      </c>
      <c r="BJ1" s="115" t="s">
        <v>406</v>
      </c>
    </row>
    <row r="2" spans="1:62">
      <c r="A2" s="69"/>
      <c r="B2" s="69"/>
      <c r="C2" s="69"/>
      <c r="D2" s="69"/>
      <c r="E2" s="69"/>
      <c r="F2" t="s">
        <v>407</v>
      </c>
      <c r="G2" s="90" t="s">
        <v>408</v>
      </c>
      <c r="H2" t="str">
        <f>ASC(SUBSTITUTE(SUBSTITUTE(【様式】共同研究変更申込書!G86, "　", ""), " ", ""))</f>
        <v/>
      </c>
      <c r="I2" s="69"/>
      <c r="J2" s="69"/>
      <c r="K2" s="69"/>
      <c r="L2" s="69"/>
      <c r="M2" s="69">
        <f>【様式】共同研究変更申込書!P6</f>
        <v>0</v>
      </c>
      <c r="N2" s="69"/>
      <c r="O2" s="69"/>
      <c r="P2" s="69"/>
      <c r="Q2">
        <f>IF(【様式】共同研究変更申込書!$Y70,【様式】共同研究変更申込書!$P71,)</f>
        <v>0</v>
      </c>
      <c r="R2">
        <f>IF(【様式】共同研究変更申込書!$Y70,【様式】共同研究変更申込書!$P72,)</f>
        <v>0</v>
      </c>
      <c r="S2">
        <f>IF(【様式】共同研究変更申込書!$Y70,【様式】共同研究変更申込書!$P75,)</f>
        <v>0</v>
      </c>
      <c r="T2">
        <f>IF(【様式】共同研究変更申込書!$Y70,【様式】共同研究変更申込書!$P73,)</f>
        <v>0</v>
      </c>
      <c r="U2">
        <f>SUM(Q2:T2)</f>
        <v>0</v>
      </c>
      <c r="V2">
        <f>COUNTIF(【様式】共同研究変更申込書!V62:V67,"○")+COUNTIF('【様式】別紙（研究担当者が７名以上の場合）'!H:H,"○")</f>
        <v>0</v>
      </c>
      <c r="W2" s="89">
        <f>【様式】共同研究変更申込書!T2</f>
        <v>0</v>
      </c>
      <c r="X2" s="89">
        <f>【様式】共同研究変更申込書!G83</f>
        <v>0</v>
      </c>
      <c r="Y2" s="89" t="str">
        <f>IF(【様式】共同研究変更申込書!$Y49,【様式】共同研究変更申込書!O$49,"")</f>
        <v/>
      </c>
      <c r="Z2" s="89" t="str">
        <f>IF(【様式】共同研究変更申込書!$Y49,【様式】共同研究変更申込書!T$49,"")</f>
        <v/>
      </c>
      <c r="AA2">
        <f>IF(【様式】共同研究変更申込書!$Y45,1,0)</f>
        <v>0</v>
      </c>
      <c r="AB2">
        <f>IF(【様式】共同研究変更申込書!$Y47,1,0)</f>
        <v>0</v>
      </c>
      <c r="AC2">
        <f>IF(【様式】共同研究変更申込書!$Y49,1,0)</f>
        <v>0</v>
      </c>
      <c r="AD2">
        <f>IF(【様式】共同研究変更申込書!$Y70,1,0)</f>
        <v>0</v>
      </c>
      <c r="AE2">
        <f>IF(OR(【様式】共同研究変更申込書!$Y53,【様式】共同研究変更申込書!$Y61),1,0)</f>
        <v>0</v>
      </c>
      <c r="AF2" s="91" t="s">
        <v>408</v>
      </c>
      <c r="AG2" s="69"/>
      <c r="AH2" s="69"/>
      <c r="AI2" s="69"/>
      <c r="AJ2" s="69"/>
      <c r="AK2" s="69"/>
      <c r="AL2" s="69"/>
      <c r="AM2" s="69"/>
      <c r="AN2" s="69"/>
      <c r="AO2" s="93" t="str">
        <f>【様式】共同研究変更申込書!I18</f>
        <v>〒</v>
      </c>
      <c r="AP2" s="93">
        <f>【様式】共同研究変更申込書!M18</f>
        <v>0</v>
      </c>
      <c r="AQ2" s="93">
        <f>【様式】共同研究変更申込書!I19</f>
        <v>0</v>
      </c>
      <c r="AR2" s="93">
        <f>【様式】共同研究変更申込書!Q19</f>
        <v>0</v>
      </c>
      <c r="AS2" s="94">
        <f>【様式】共同研究変更申込書!I20</f>
        <v>0</v>
      </c>
      <c r="AT2" s="93">
        <f>【様式】共同研究変更申込書!Q20</f>
        <v>0</v>
      </c>
      <c r="AU2" s="96"/>
      <c r="AV2" s="96"/>
      <c r="AW2" s="96"/>
      <c r="AX2" s="96"/>
      <c r="AY2" s="97"/>
      <c r="AZ2" s="98"/>
      <c r="BA2" s="98"/>
      <c r="BB2" s="99"/>
      <c r="BC2" s="100"/>
      <c r="BD2" s="101"/>
      <c r="BE2" s="102"/>
      <c r="BF2" s="102"/>
      <c r="BG2" s="103"/>
      <c r="BH2" s="9" t="str">
        <f>IF(【様式】共同研究変更申込書!$O$41="電子契約（クラウドサイン：弁護士ドットコム株式会社）",1,"")</f>
        <v/>
      </c>
      <c r="BI2" s="9"/>
      <c r="BJ2" s="9" t="str">
        <f>IF(【様式】共同研究変更申込書!Y71=TRUE,"1","")</f>
        <v/>
      </c>
    </row>
  </sheetData>
  <sheetProtection algorithmName="SHA-512" hashValue="yOcnWEg+XaPRD5qscS18HcjKU9OhP3886jAz0zs62O9Irh3MK4p9iKgwXR5LZC47zVIDAKmAgEsTPMsLYjtPYA==" saltValue="e5VEYUhUaH4t4E3Gjj5hnA==" spinCount="100000" sheet="1" formatCells="0" formatColumns="0" formatRows="0"/>
  <phoneticPr fontId="18"/>
  <conditionalFormatting sqref="A1:AN1">
    <cfRule type="expression" dxfId="10" priority="8">
      <formula>$F1="通知書"</formula>
    </cfRule>
    <cfRule type="expression" dxfId="9" priority="9">
      <formula>$F1="変更"</formula>
    </cfRule>
  </conditionalFormatting>
  <conditionalFormatting sqref="H1">
    <cfRule type="expression" dxfId="8" priority="10">
      <formula>$D1=""</formula>
    </cfRule>
  </conditionalFormatting>
  <conditionalFormatting sqref="J1">
    <cfRule type="expression" dxfId="7" priority="12">
      <formula>AND(($J1=""),(NOT($M1="")))</formula>
    </cfRule>
  </conditionalFormatting>
  <conditionalFormatting sqref="K1">
    <cfRule type="expression" dxfId="6" priority="11">
      <formula>AND(($Q1=0),AND(($K1=""),($F1="新規"),(NOT($M1=""))))</formula>
    </cfRule>
  </conditionalFormatting>
  <conditionalFormatting sqref="M1">
    <cfRule type="containsText" dxfId="5" priority="6" operator="containsText" text="シムル">
      <formula>NOT(ISERROR(SEARCH("シムル",M1)))</formula>
    </cfRule>
  </conditionalFormatting>
  <conditionalFormatting sqref="AO1:BA2">
    <cfRule type="expression" dxfId="4" priority="1">
      <formula>$F1="通知書"</formula>
    </cfRule>
    <cfRule type="expression" dxfId="3" priority="2">
      <formula>$F1="変更"</formula>
    </cfRule>
  </conditionalFormatting>
  <conditionalFormatting sqref="BC1">
    <cfRule type="duplicateValues" dxfId="2" priority="7"/>
  </conditionalFormatting>
  <conditionalFormatting sqref="BC2">
    <cfRule type="duplicateValues" dxfId="1" priority="3"/>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F18" sqref="F18"/>
    </sheetView>
  </sheetViews>
  <sheetFormatPr defaultRowHeight="13.5"/>
  <cols>
    <col min="2" max="2" width="11.625" bestFit="1" customWidth="1"/>
  </cols>
  <sheetData>
    <row r="1" spans="1:7" ht="19.5" thickBot="1">
      <c r="A1" s="105" t="s">
        <v>409</v>
      </c>
      <c r="B1" s="106" t="s">
        <v>410</v>
      </c>
      <c r="C1" s="107" t="s">
        <v>411</v>
      </c>
      <c r="D1" s="107" t="s">
        <v>412</v>
      </c>
      <c r="E1" s="107" t="s">
        <v>413</v>
      </c>
      <c r="F1" s="108" t="s">
        <v>414</v>
      </c>
      <c r="G1" s="109" t="s">
        <v>415</v>
      </c>
    </row>
    <row r="2" spans="1:7" ht="14.25" thickTop="1">
      <c r="B2" s="89">
        <f ca="1">TODAY()</f>
        <v>46066</v>
      </c>
      <c r="C2" t="str">
        <f>大阪大学使用欄2!H2</f>
        <v/>
      </c>
      <c r="D2">
        <f>大阪大学使用欄2!M2</f>
        <v>0</v>
      </c>
      <c r="E2">
        <f>【様式】共同研究変更申込書!I84</f>
        <v>0</v>
      </c>
    </row>
  </sheetData>
  <sheetProtection algorithmName="SHA-512" hashValue="15HFd/NTrBUnMClCBh/cGoYb27mWi2xlS6HfZax+A1+UqWaDK6aBjfqfc3K29NYagbcIQt5yxBYAQ5aWr9Ujlw==" saltValue="vi+Rft2itncQchr/32RpGw==" spinCount="100000" sheet="1" formatCells="0" formatColumns="0" formatRows="0"/>
  <phoneticPr fontId="18"/>
  <conditionalFormatting sqref="A1:G1">
    <cfRule type="expression" dxfId="0" priority="1">
      <formula>$G1&lt;&gt;""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sheetPr>
  <dimension ref="B1:Z108"/>
  <sheetViews>
    <sheetView tabSelected="1" view="pageBreakPreview" zoomScale="80" zoomScaleNormal="80" zoomScaleSheetLayoutView="80" workbookViewId="0">
      <selection activeCell="C2" sqref="C2"/>
    </sheetView>
  </sheetViews>
  <sheetFormatPr defaultColWidth="9" defaultRowHeight="14.25"/>
  <cols>
    <col min="1" max="1" width="2.375" style="1" customWidth="1"/>
    <col min="2" max="2" width="0.625" style="1" customWidth="1"/>
    <col min="3" max="6" width="6.375" style="1" customWidth="1"/>
    <col min="7" max="8" width="6" style="1" customWidth="1"/>
    <col min="9" max="9" width="5.625" style="1" customWidth="1"/>
    <col min="10" max="11" width="5.375" style="1" customWidth="1"/>
    <col min="12" max="12" width="6.25" style="1" customWidth="1"/>
    <col min="13" max="13" width="5.375" style="1" customWidth="1"/>
    <col min="14" max="14" width="5.625" style="1" customWidth="1"/>
    <col min="15" max="16" width="5.375" style="1" customWidth="1"/>
    <col min="17" max="17" width="9.375" style="1" customWidth="1"/>
    <col min="18" max="18" width="3.125" style="1" customWidth="1"/>
    <col min="19" max="21" width="5.25" style="1" customWidth="1"/>
    <col min="22" max="22" width="9.625" style="1" customWidth="1"/>
    <col min="23" max="23" width="4" style="1" customWidth="1"/>
    <col min="24" max="24" width="5.375" style="1" bestFit="1" customWidth="1"/>
    <col min="25" max="25" width="7.75" style="1" hidden="1" customWidth="1"/>
    <col min="26" max="26" width="9" style="1" customWidth="1"/>
    <col min="27" max="16384" width="9" style="1"/>
  </cols>
  <sheetData>
    <row r="1" spans="2:26" ht="10.5" customHeight="1" thickBot="1">
      <c r="B1" s="2"/>
      <c r="C1" s="2"/>
      <c r="D1" s="2"/>
      <c r="E1" s="2"/>
      <c r="F1" s="2"/>
      <c r="G1" s="2"/>
      <c r="H1" s="2"/>
      <c r="I1" s="2"/>
      <c r="J1" s="2"/>
      <c r="K1" s="2"/>
      <c r="L1" s="2"/>
      <c r="M1" s="2"/>
      <c r="N1" s="2"/>
      <c r="O1" s="2"/>
      <c r="P1" s="2"/>
      <c r="Q1" s="2"/>
      <c r="R1" s="2"/>
      <c r="S1" s="2"/>
      <c r="T1" s="2"/>
      <c r="U1" s="2"/>
      <c r="V1" s="2"/>
      <c r="W1" s="2"/>
      <c r="X1" s="2"/>
      <c r="Y1" s="2"/>
      <c r="Z1" s="2"/>
    </row>
    <row r="2" spans="2:26" ht="22.5" customHeight="1" thickTop="1" thickBot="1">
      <c r="B2" s="2"/>
      <c r="C2" s="6" t="s">
        <v>451</v>
      </c>
      <c r="D2" s="2"/>
      <c r="E2" s="2"/>
      <c r="F2" s="2"/>
      <c r="G2" s="2"/>
      <c r="H2" s="2"/>
      <c r="I2" s="2"/>
      <c r="J2" s="2"/>
      <c r="K2" s="2"/>
      <c r="L2" s="2"/>
      <c r="M2" s="2"/>
      <c r="N2" s="2"/>
      <c r="O2" s="2"/>
      <c r="P2" s="2"/>
      <c r="Q2" s="2"/>
      <c r="R2" s="455" t="s">
        <v>16</v>
      </c>
      <c r="S2" s="456"/>
      <c r="T2" s="457"/>
      <c r="U2" s="457"/>
      <c r="V2" s="457"/>
      <c r="W2" s="457"/>
      <c r="X2" s="458"/>
      <c r="Y2" s="2"/>
      <c r="Z2" s="6" t="str">
        <f>IF(I85="あり",CONCATENATE(G85,I85),"")</f>
        <v/>
      </c>
    </row>
    <row r="3" spans="2:26" ht="22.5" customHeight="1" thickTop="1">
      <c r="B3" s="2"/>
      <c r="C3" s="413"/>
      <c r="D3" s="413"/>
      <c r="E3" s="413"/>
      <c r="F3" s="413"/>
      <c r="G3" s="2"/>
      <c r="H3" s="2"/>
      <c r="I3" s="2"/>
      <c r="J3" s="2"/>
      <c r="K3" s="2"/>
      <c r="L3" s="2"/>
      <c r="M3" s="2"/>
      <c r="N3" s="2"/>
      <c r="O3" s="2"/>
      <c r="P3" s="2"/>
      <c r="Q3" s="2"/>
      <c r="R3" s="2"/>
      <c r="S3" s="2"/>
      <c r="T3" s="2"/>
      <c r="U3" s="2"/>
      <c r="V3" s="2"/>
      <c r="W3" s="2"/>
      <c r="X3" s="2"/>
      <c r="Y3" s="2"/>
      <c r="Z3" s="6"/>
    </row>
    <row r="4" spans="2:26" ht="22.5" customHeight="1" thickBot="1">
      <c r="B4" s="2"/>
      <c r="C4" s="6" t="s">
        <v>17</v>
      </c>
      <c r="D4" s="6"/>
      <c r="E4" s="7"/>
      <c r="F4" s="7"/>
      <c r="G4" s="7"/>
      <c r="H4" s="7"/>
      <c r="I4" s="7"/>
      <c r="J4" s="7"/>
      <c r="K4" s="7"/>
      <c r="L4" s="7"/>
      <c r="M4" s="7"/>
      <c r="N4" s="7"/>
      <c r="O4" s="7"/>
      <c r="P4" s="7"/>
      <c r="Q4" s="2"/>
      <c r="R4" s="2"/>
      <c r="S4" s="2"/>
      <c r="T4" s="2"/>
      <c r="U4" s="2"/>
      <c r="V4" s="2"/>
      <c r="W4" s="2"/>
      <c r="X4" s="2"/>
      <c r="Y4" s="2"/>
      <c r="Z4" s="6" t="str">
        <f>IF(U85="あり",CONCATENATE(S85,U85),"")</f>
        <v/>
      </c>
    </row>
    <row r="5" spans="2:26" ht="22.5" customHeight="1" thickTop="1">
      <c r="B5" s="2"/>
      <c r="C5" s="2"/>
      <c r="D5" s="2"/>
      <c r="E5" s="2"/>
      <c r="F5" s="2"/>
      <c r="G5" s="2"/>
      <c r="H5" s="2"/>
      <c r="I5" s="2"/>
      <c r="J5" s="2"/>
      <c r="K5" s="2"/>
      <c r="L5" s="2"/>
      <c r="M5" s="428" t="s">
        <v>18</v>
      </c>
      <c r="N5" s="459" t="s">
        <v>19</v>
      </c>
      <c r="O5" s="460"/>
      <c r="P5" s="461"/>
      <c r="Q5" s="461"/>
      <c r="R5" s="461"/>
      <c r="S5" s="461"/>
      <c r="T5" s="461"/>
      <c r="U5" s="461"/>
      <c r="V5" s="461"/>
      <c r="W5" s="461"/>
      <c r="X5" s="462"/>
      <c r="Y5" s="2"/>
      <c r="Z5" s="6" t="str">
        <f>IF(G87&lt;&gt;"なし",CONCATENATE(C87,G87),"")</f>
        <v/>
      </c>
    </row>
    <row r="6" spans="2:26" ht="22.5" customHeight="1">
      <c r="B6" s="2"/>
      <c r="C6" s="2"/>
      <c r="D6" s="2"/>
      <c r="E6" s="2"/>
      <c r="F6" s="2"/>
      <c r="G6" s="2"/>
      <c r="H6" s="2"/>
      <c r="I6" s="2"/>
      <c r="J6" s="2"/>
      <c r="K6" s="2"/>
      <c r="L6" s="2"/>
      <c r="M6" s="429"/>
      <c r="N6" s="463" t="s">
        <v>20</v>
      </c>
      <c r="O6" s="464"/>
      <c r="P6" s="465"/>
      <c r="Q6" s="465"/>
      <c r="R6" s="465"/>
      <c r="S6" s="465"/>
      <c r="T6" s="465"/>
      <c r="U6" s="465"/>
      <c r="V6" s="465"/>
      <c r="W6" s="465"/>
      <c r="X6" s="466"/>
      <c r="Y6" s="2"/>
      <c r="Z6" s="6"/>
    </row>
    <row r="7" spans="2:26" ht="22.5" customHeight="1" thickBot="1">
      <c r="B7" s="2"/>
      <c r="C7" s="2"/>
      <c r="D7" s="2"/>
      <c r="E7" s="2"/>
      <c r="F7" s="2"/>
      <c r="G7" s="2"/>
      <c r="H7" s="2"/>
      <c r="I7" s="2"/>
      <c r="J7" s="2"/>
      <c r="K7" s="40"/>
      <c r="L7" s="2"/>
      <c r="M7" s="430"/>
      <c r="N7" s="410" t="s">
        <v>21</v>
      </c>
      <c r="O7" s="411"/>
      <c r="P7" s="506"/>
      <c r="Q7" s="507"/>
      <c r="R7" s="507"/>
      <c r="S7" s="507"/>
      <c r="T7" s="411" t="s">
        <v>22</v>
      </c>
      <c r="U7" s="411"/>
      <c r="V7" s="506"/>
      <c r="W7" s="507"/>
      <c r="X7" s="508"/>
      <c r="Y7" s="2"/>
      <c r="Z7" s="2"/>
    </row>
    <row r="8" spans="2:26" ht="30" customHeight="1" thickTop="1">
      <c r="B8" s="2"/>
      <c r="C8" s="2"/>
      <c r="D8" s="2"/>
      <c r="E8" s="2"/>
      <c r="F8" s="2"/>
      <c r="G8" s="2"/>
      <c r="H8" s="2"/>
      <c r="I8" s="2"/>
      <c r="J8" s="2"/>
      <c r="K8" s="2"/>
      <c r="L8" s="2"/>
      <c r="M8" s="2"/>
      <c r="N8" s="2"/>
      <c r="O8" s="2"/>
      <c r="P8" s="2"/>
      <c r="Q8" s="2"/>
      <c r="R8" s="2"/>
      <c r="S8" s="2" t="s">
        <v>23</v>
      </c>
      <c r="T8" s="2"/>
      <c r="U8" s="2"/>
      <c r="V8" s="2"/>
      <c r="W8" s="2"/>
      <c r="X8" s="2"/>
      <c r="Y8" s="2"/>
      <c r="Z8" s="2"/>
    </row>
    <row r="9" spans="2:26" ht="22.5" customHeight="1">
      <c r="B9" s="2"/>
      <c r="C9" s="412" t="s">
        <v>24</v>
      </c>
      <c r="D9" s="412"/>
      <c r="E9" s="412"/>
      <c r="F9" s="412"/>
      <c r="G9" s="412"/>
      <c r="H9" s="412"/>
      <c r="I9" s="412"/>
      <c r="J9" s="412"/>
      <c r="K9" s="412"/>
      <c r="L9" s="412"/>
      <c r="M9" s="412"/>
      <c r="N9" s="412"/>
      <c r="O9" s="412"/>
      <c r="P9" s="412"/>
      <c r="Q9" s="412"/>
      <c r="R9" s="412"/>
      <c r="S9" s="412"/>
      <c r="T9" s="412"/>
      <c r="U9" s="412"/>
      <c r="V9" s="412"/>
      <c r="W9" s="412"/>
      <c r="X9" s="412"/>
      <c r="Y9" s="2"/>
      <c r="Z9" s="2"/>
    </row>
    <row r="10" spans="2:26" ht="18.95" customHeight="1">
      <c r="B10" s="2"/>
      <c r="C10" s="2"/>
      <c r="D10" s="2"/>
      <c r="E10" s="2"/>
      <c r="F10" s="2"/>
      <c r="G10" s="2"/>
      <c r="H10" s="2"/>
      <c r="I10" s="2"/>
      <c r="J10" s="2"/>
      <c r="K10" s="2"/>
      <c r="L10" s="2"/>
      <c r="M10" s="2"/>
      <c r="N10" s="2"/>
      <c r="O10" s="2"/>
      <c r="P10" s="2"/>
      <c r="Q10" s="2"/>
      <c r="R10" s="2"/>
      <c r="S10" s="2"/>
      <c r="T10" s="2"/>
      <c r="U10" s="2"/>
      <c r="V10" s="2"/>
      <c r="W10" s="2"/>
      <c r="X10" s="2"/>
      <c r="Y10" s="2"/>
      <c r="Z10" s="2"/>
    </row>
    <row r="11" spans="2:26" ht="22.5" customHeight="1">
      <c r="B11" s="2"/>
      <c r="C11" s="413" t="s">
        <v>25</v>
      </c>
      <c r="D11" s="413"/>
      <c r="E11" s="413"/>
      <c r="F11" s="413"/>
      <c r="G11" s="413"/>
      <c r="H11" s="413"/>
      <c r="I11" s="413"/>
      <c r="J11" s="413"/>
      <c r="K11" s="413"/>
      <c r="L11" s="413"/>
      <c r="M11" s="413"/>
      <c r="N11" s="413"/>
      <c r="O11" s="413"/>
      <c r="P11" s="413"/>
      <c r="Q11" s="413"/>
      <c r="R11" s="413"/>
      <c r="S11" s="413"/>
      <c r="T11" s="413"/>
      <c r="U11" s="413"/>
      <c r="V11" s="413"/>
      <c r="W11" s="413"/>
      <c r="X11" s="413"/>
      <c r="Y11" s="2"/>
      <c r="Z11" s="2"/>
    </row>
    <row r="12" spans="2:26" ht="21.6" customHeight="1" thickBot="1">
      <c r="B12" s="2"/>
      <c r="C12" s="197" t="s">
        <v>26</v>
      </c>
      <c r="D12" s="197"/>
      <c r="E12" s="197"/>
      <c r="F12" s="197"/>
      <c r="G12" s="197"/>
      <c r="H12" s="197"/>
      <c r="I12" s="197"/>
      <c r="J12" s="197"/>
      <c r="K12" s="197"/>
      <c r="L12" s="197"/>
      <c r="M12" s="197"/>
      <c r="N12" s="197"/>
      <c r="O12" s="197"/>
      <c r="P12" s="197"/>
      <c r="Q12" s="197"/>
      <c r="R12" s="197"/>
      <c r="S12" s="197"/>
      <c r="T12" s="197"/>
      <c r="U12" s="197"/>
      <c r="V12" s="197"/>
      <c r="W12" s="197"/>
      <c r="X12" s="197"/>
      <c r="Y12" s="2"/>
      <c r="Z12" s="2"/>
    </row>
    <row r="13" spans="2:26" ht="22.5" customHeight="1" thickTop="1" thickBot="1">
      <c r="B13" s="2"/>
      <c r="C13" s="414" t="s">
        <v>27</v>
      </c>
      <c r="D13" s="415"/>
      <c r="E13" s="415"/>
      <c r="F13" s="415"/>
      <c r="G13" s="418"/>
      <c r="H13" s="419"/>
      <c r="I13" s="419"/>
      <c r="J13" s="419"/>
      <c r="K13" s="419"/>
      <c r="L13" s="419"/>
      <c r="M13" s="419"/>
      <c r="N13" s="419"/>
      <c r="O13" s="419"/>
      <c r="P13" s="419"/>
      <c r="Q13" s="419"/>
      <c r="R13" s="419"/>
      <c r="S13" s="419"/>
      <c r="T13" s="419"/>
      <c r="U13" s="419"/>
      <c r="V13" s="419"/>
      <c r="W13" s="419"/>
      <c r="X13" s="420"/>
      <c r="Y13" s="2"/>
      <c r="Z13" s="2"/>
    </row>
    <row r="14" spans="2:26" ht="22.5" customHeight="1" thickBot="1">
      <c r="B14" s="2"/>
      <c r="C14" s="416"/>
      <c r="D14" s="417"/>
      <c r="E14" s="417"/>
      <c r="F14" s="417"/>
      <c r="G14" s="421"/>
      <c r="H14" s="422"/>
      <c r="I14" s="422"/>
      <c r="J14" s="422"/>
      <c r="K14" s="422"/>
      <c r="L14" s="422"/>
      <c r="M14" s="422"/>
      <c r="N14" s="422"/>
      <c r="O14" s="422"/>
      <c r="P14" s="422"/>
      <c r="Q14" s="422"/>
      <c r="R14" s="422"/>
      <c r="S14" s="422"/>
      <c r="T14" s="422"/>
      <c r="U14" s="422"/>
      <c r="V14" s="422"/>
      <c r="W14" s="422"/>
      <c r="X14" s="423"/>
      <c r="Y14" s="2"/>
      <c r="Z14" s="2"/>
    </row>
    <row r="15" spans="2:26" ht="42.75" customHeight="1" thickBot="1">
      <c r="B15" s="2"/>
      <c r="C15" s="452" t="s">
        <v>28</v>
      </c>
      <c r="D15" s="453"/>
      <c r="E15" s="453"/>
      <c r="F15" s="454"/>
      <c r="G15" s="225"/>
      <c r="H15" s="226"/>
      <c r="I15" s="226"/>
      <c r="J15" s="226"/>
      <c r="K15" s="226"/>
      <c r="L15" s="226"/>
      <c r="M15" s="226"/>
      <c r="N15" s="226"/>
      <c r="O15" s="226"/>
      <c r="P15" s="226"/>
      <c r="Q15" s="226"/>
      <c r="R15" s="226"/>
      <c r="S15" s="226"/>
      <c r="T15" s="226"/>
      <c r="U15" s="226"/>
      <c r="V15" s="226"/>
      <c r="W15" s="226"/>
      <c r="X15" s="227"/>
      <c r="Y15" s="2"/>
      <c r="Z15" s="2"/>
    </row>
    <row r="16" spans="2:26" ht="22.5" customHeight="1" thickBot="1">
      <c r="B16" s="2"/>
      <c r="C16" s="424" t="s">
        <v>29</v>
      </c>
      <c r="D16" s="425"/>
      <c r="E16" s="425"/>
      <c r="F16" s="425"/>
      <c r="G16" s="427"/>
      <c r="H16" s="422"/>
      <c r="I16" s="422"/>
      <c r="J16" s="422"/>
      <c r="K16" s="422"/>
      <c r="L16" s="422"/>
      <c r="M16" s="422"/>
      <c r="N16" s="422"/>
      <c r="O16" s="422"/>
      <c r="P16" s="422"/>
      <c r="Q16" s="422"/>
      <c r="R16" s="422"/>
      <c r="S16" s="422"/>
      <c r="T16" s="422"/>
      <c r="U16" s="422"/>
      <c r="V16" s="422"/>
      <c r="W16" s="422"/>
      <c r="X16" s="423"/>
      <c r="Y16" s="2"/>
      <c r="Z16" s="2"/>
    </row>
    <row r="17" spans="2:25" ht="22.5" customHeight="1" thickBot="1">
      <c r="B17" s="2"/>
      <c r="C17" s="426"/>
      <c r="D17" s="425"/>
      <c r="E17" s="425"/>
      <c r="F17" s="425"/>
      <c r="G17" s="421"/>
      <c r="H17" s="422"/>
      <c r="I17" s="422"/>
      <c r="J17" s="422"/>
      <c r="K17" s="422"/>
      <c r="L17" s="422"/>
      <c r="M17" s="422"/>
      <c r="N17" s="422"/>
      <c r="O17" s="422"/>
      <c r="P17" s="422"/>
      <c r="Q17" s="422"/>
      <c r="R17" s="422"/>
      <c r="S17" s="422"/>
      <c r="T17" s="422"/>
      <c r="U17" s="422"/>
      <c r="V17" s="422"/>
      <c r="W17" s="422"/>
      <c r="X17" s="423"/>
      <c r="Y17" s="2"/>
    </row>
    <row r="18" spans="2:25" ht="22.5" customHeight="1" thickTop="1">
      <c r="B18" s="2"/>
      <c r="C18" s="446" t="s">
        <v>30</v>
      </c>
      <c r="D18" s="447"/>
      <c r="E18" s="447"/>
      <c r="F18" s="447"/>
      <c r="G18" s="450" t="s">
        <v>31</v>
      </c>
      <c r="H18" s="451"/>
      <c r="I18" s="390" t="s">
        <v>32</v>
      </c>
      <c r="J18" s="391"/>
      <c r="K18" s="450" t="s">
        <v>19</v>
      </c>
      <c r="L18" s="451"/>
      <c r="M18" s="394"/>
      <c r="N18" s="394"/>
      <c r="O18" s="394"/>
      <c r="P18" s="394"/>
      <c r="Q18" s="394"/>
      <c r="R18" s="394"/>
      <c r="S18" s="394"/>
      <c r="T18" s="394"/>
      <c r="U18" s="394"/>
      <c r="V18" s="394"/>
      <c r="W18" s="394"/>
      <c r="X18" s="395"/>
      <c r="Y18" s="2"/>
    </row>
    <row r="19" spans="2:25" ht="22.5" customHeight="1">
      <c r="B19" s="2"/>
      <c r="C19" s="386"/>
      <c r="D19" s="387"/>
      <c r="E19" s="387"/>
      <c r="F19" s="387"/>
      <c r="G19" s="392" t="s">
        <v>33</v>
      </c>
      <c r="H19" s="393"/>
      <c r="I19" s="390"/>
      <c r="J19" s="390"/>
      <c r="K19" s="390"/>
      <c r="L19" s="390"/>
      <c r="M19" s="390"/>
      <c r="N19" s="391"/>
      <c r="O19" s="437" t="s">
        <v>34</v>
      </c>
      <c r="P19" s="438"/>
      <c r="Q19" s="390"/>
      <c r="R19" s="390"/>
      <c r="S19" s="390"/>
      <c r="T19" s="390"/>
      <c r="U19" s="390"/>
      <c r="V19" s="390"/>
      <c r="W19" s="390"/>
      <c r="X19" s="439"/>
      <c r="Y19" s="2"/>
    </row>
    <row r="20" spans="2:25" ht="22.5" customHeight="1" thickBot="1">
      <c r="B20" s="2"/>
      <c r="C20" s="448"/>
      <c r="D20" s="449"/>
      <c r="E20" s="449"/>
      <c r="F20" s="449"/>
      <c r="G20" s="440" t="s">
        <v>35</v>
      </c>
      <c r="H20" s="441"/>
      <c r="I20" s="442"/>
      <c r="J20" s="442"/>
      <c r="K20" s="442"/>
      <c r="L20" s="442"/>
      <c r="M20" s="442"/>
      <c r="N20" s="443"/>
      <c r="O20" s="444" t="s">
        <v>36</v>
      </c>
      <c r="P20" s="445"/>
      <c r="Q20" s="433"/>
      <c r="R20" s="433"/>
      <c r="S20" s="433"/>
      <c r="T20" s="433"/>
      <c r="U20" s="433"/>
      <c r="V20" s="433"/>
      <c r="W20" s="433"/>
      <c r="X20" s="434"/>
      <c r="Y20" s="2"/>
    </row>
    <row r="21" spans="2:25" ht="22.5" customHeight="1">
      <c r="B21" s="2"/>
      <c r="C21" s="384" t="s">
        <v>37</v>
      </c>
      <c r="D21" s="385"/>
      <c r="E21" s="385"/>
      <c r="F21" s="385"/>
      <c r="G21" s="217" t="s">
        <v>38</v>
      </c>
      <c r="H21" s="218"/>
      <c r="I21" s="218"/>
      <c r="J21" s="218"/>
      <c r="K21" s="218"/>
      <c r="L21" s="218"/>
      <c r="M21" s="218"/>
      <c r="N21" s="218"/>
      <c r="O21" s="218"/>
      <c r="P21" s="372"/>
      <c r="Q21" s="373" t="s">
        <v>39</v>
      </c>
      <c r="R21" s="374"/>
      <c r="S21" s="374"/>
      <c r="T21" s="374"/>
      <c r="U21" s="374"/>
      <c r="V21" s="374"/>
      <c r="W21" s="374"/>
      <c r="X21" s="375"/>
      <c r="Y21" s="2"/>
    </row>
    <row r="22" spans="2:25" ht="22.5" customHeight="1">
      <c r="B22" s="2"/>
      <c r="C22" s="386"/>
      <c r="D22" s="387"/>
      <c r="E22" s="387"/>
      <c r="F22" s="387"/>
      <c r="G22" s="392" t="s">
        <v>31</v>
      </c>
      <c r="H22" s="393"/>
      <c r="I22" s="390" t="s">
        <v>32</v>
      </c>
      <c r="J22" s="391"/>
      <c r="K22" s="392" t="s">
        <v>19</v>
      </c>
      <c r="L22" s="393"/>
      <c r="M22" s="394"/>
      <c r="N22" s="394"/>
      <c r="O22" s="394"/>
      <c r="P22" s="394"/>
      <c r="Q22" s="394"/>
      <c r="R22" s="394"/>
      <c r="S22" s="394"/>
      <c r="T22" s="394"/>
      <c r="U22" s="394"/>
      <c r="V22" s="394"/>
      <c r="W22" s="394"/>
      <c r="X22" s="395"/>
      <c r="Y22" s="2"/>
    </row>
    <row r="23" spans="2:25" ht="22.5" customHeight="1">
      <c r="B23" s="2"/>
      <c r="C23" s="386"/>
      <c r="D23" s="387"/>
      <c r="E23" s="387"/>
      <c r="F23" s="387"/>
      <c r="G23" s="392" t="s">
        <v>33</v>
      </c>
      <c r="H23" s="393"/>
      <c r="I23" s="390"/>
      <c r="J23" s="390"/>
      <c r="K23" s="390"/>
      <c r="L23" s="390"/>
      <c r="M23" s="390"/>
      <c r="N23" s="391"/>
      <c r="O23" s="437" t="s">
        <v>34</v>
      </c>
      <c r="P23" s="438"/>
      <c r="Q23" s="390"/>
      <c r="R23" s="390"/>
      <c r="S23" s="390"/>
      <c r="T23" s="390"/>
      <c r="U23" s="390"/>
      <c r="V23" s="390"/>
      <c r="W23" s="390"/>
      <c r="X23" s="439"/>
      <c r="Y23" s="2"/>
    </row>
    <row r="24" spans="2:25" ht="22.5" customHeight="1" thickBot="1">
      <c r="B24" s="2"/>
      <c r="C24" s="388"/>
      <c r="D24" s="389"/>
      <c r="E24" s="389"/>
      <c r="F24" s="389"/>
      <c r="G24" s="440" t="s">
        <v>35</v>
      </c>
      <c r="H24" s="441"/>
      <c r="I24" s="442"/>
      <c r="J24" s="442"/>
      <c r="K24" s="442"/>
      <c r="L24" s="442"/>
      <c r="M24" s="442"/>
      <c r="N24" s="443"/>
      <c r="O24" s="444" t="s">
        <v>36</v>
      </c>
      <c r="P24" s="445"/>
      <c r="Q24" s="433"/>
      <c r="R24" s="433"/>
      <c r="S24" s="433"/>
      <c r="T24" s="433"/>
      <c r="U24" s="433"/>
      <c r="V24" s="433"/>
      <c r="W24" s="433"/>
      <c r="X24" s="434"/>
      <c r="Y24" s="2"/>
    </row>
    <row r="25" spans="2:25" ht="22.5" customHeight="1">
      <c r="B25" s="2"/>
      <c r="C25" s="396" t="s">
        <v>40</v>
      </c>
      <c r="D25" s="397"/>
      <c r="E25" s="397"/>
      <c r="F25" s="398"/>
      <c r="G25" s="402" t="s">
        <v>41</v>
      </c>
      <c r="H25" s="403"/>
      <c r="I25" s="403"/>
      <c r="J25" s="403"/>
      <c r="K25" s="403"/>
      <c r="L25" s="403"/>
      <c r="M25" s="403"/>
      <c r="N25" s="403"/>
      <c r="O25" s="250" t="s">
        <v>39</v>
      </c>
      <c r="P25" s="251"/>
      <c r="Q25" s="251"/>
      <c r="R25" s="251"/>
      <c r="S25" s="251"/>
      <c r="T25" s="251"/>
      <c r="U25" s="251"/>
      <c r="V25" s="251"/>
      <c r="W25" s="251"/>
      <c r="X25" s="252"/>
      <c r="Y25" s="2"/>
    </row>
    <row r="26" spans="2:25" ht="22.5" customHeight="1">
      <c r="B26" s="2"/>
      <c r="C26" s="399"/>
      <c r="D26" s="400"/>
      <c r="E26" s="400"/>
      <c r="F26" s="401"/>
      <c r="G26" s="467" t="s">
        <v>19</v>
      </c>
      <c r="H26" s="468"/>
      <c r="I26" s="468"/>
      <c r="J26" s="468"/>
      <c r="K26" s="468"/>
      <c r="L26" s="469"/>
      <c r="M26" s="394"/>
      <c r="N26" s="394"/>
      <c r="O26" s="394"/>
      <c r="P26" s="394"/>
      <c r="Q26" s="394"/>
      <c r="R26" s="394"/>
      <c r="S26" s="394"/>
      <c r="T26" s="394"/>
      <c r="U26" s="394"/>
      <c r="V26" s="394"/>
      <c r="W26" s="394"/>
      <c r="X26" s="395"/>
      <c r="Y26" s="2"/>
    </row>
    <row r="27" spans="2:25" ht="22.5" customHeight="1" thickBot="1">
      <c r="B27" s="2"/>
      <c r="C27" s="399"/>
      <c r="D27" s="400"/>
      <c r="E27" s="400"/>
      <c r="F27" s="401"/>
      <c r="G27" s="470" t="s">
        <v>42</v>
      </c>
      <c r="H27" s="471"/>
      <c r="I27" s="433"/>
      <c r="J27" s="433"/>
      <c r="K27" s="433"/>
      <c r="L27" s="433"/>
      <c r="M27" s="433"/>
      <c r="N27" s="472"/>
      <c r="O27" s="431" t="s">
        <v>43</v>
      </c>
      <c r="P27" s="432"/>
      <c r="Q27" s="433"/>
      <c r="R27" s="433"/>
      <c r="S27" s="433"/>
      <c r="T27" s="433"/>
      <c r="U27" s="433"/>
      <c r="V27" s="433"/>
      <c r="W27" s="433"/>
      <c r="X27" s="434"/>
      <c r="Y27" s="2"/>
    </row>
    <row r="28" spans="2:25" ht="22.5" hidden="1" customHeight="1">
      <c r="B28" s="2"/>
      <c r="C28" s="274"/>
      <c r="D28" s="275"/>
      <c r="E28" s="275"/>
      <c r="F28" s="276"/>
      <c r="G28" s="242" t="s">
        <v>44</v>
      </c>
      <c r="H28" s="242"/>
      <c r="I28" s="243" t="s">
        <v>45</v>
      </c>
      <c r="J28" s="244"/>
      <c r="K28" s="244"/>
      <c r="L28" s="244"/>
      <c r="M28" s="244"/>
      <c r="N28" s="244"/>
      <c r="O28" s="244"/>
      <c r="P28" s="244"/>
      <c r="Q28" s="244"/>
      <c r="R28" s="244"/>
      <c r="S28" s="244"/>
      <c r="T28" s="244"/>
      <c r="U28" s="244"/>
      <c r="V28" s="244"/>
      <c r="W28" s="244"/>
      <c r="X28" s="245"/>
      <c r="Y28" s="2"/>
    </row>
    <row r="29" spans="2:25" ht="27.75" customHeight="1">
      <c r="B29" s="2"/>
      <c r="C29" s="268" t="s">
        <v>450</v>
      </c>
      <c r="D29" s="269"/>
      <c r="E29" s="269"/>
      <c r="F29" s="270"/>
      <c r="G29" s="217" t="s">
        <v>46</v>
      </c>
      <c r="H29" s="218"/>
      <c r="I29" s="284" t="s">
        <v>39</v>
      </c>
      <c r="J29" s="285"/>
      <c r="K29" s="285"/>
      <c r="L29" s="285"/>
      <c r="M29" s="285"/>
      <c r="N29" s="285"/>
      <c r="O29" s="37"/>
      <c r="P29" s="286" t="s">
        <v>47</v>
      </c>
      <c r="Q29" s="287"/>
      <c r="R29" s="288"/>
      <c r="S29" s="376"/>
      <c r="T29" s="377"/>
      <c r="U29" s="377"/>
      <c r="V29" s="377"/>
      <c r="W29" s="377"/>
      <c r="X29" s="378"/>
      <c r="Y29" s="11"/>
    </row>
    <row r="30" spans="2:25" ht="27.75" customHeight="1">
      <c r="B30" s="2"/>
      <c r="C30" s="271"/>
      <c r="D30" s="272"/>
      <c r="E30" s="272"/>
      <c r="F30" s="273"/>
      <c r="G30" s="404" t="s">
        <v>445</v>
      </c>
      <c r="H30" s="405"/>
      <c r="I30" s="405"/>
      <c r="J30" s="405"/>
      <c r="K30" s="405"/>
      <c r="L30" s="405"/>
      <c r="M30" s="405"/>
      <c r="N30" s="406"/>
      <c r="O30" s="38"/>
      <c r="P30" s="289"/>
      <c r="Q30" s="290"/>
      <c r="R30" s="291"/>
      <c r="S30" s="379"/>
      <c r="T30" s="380"/>
      <c r="U30" s="380"/>
      <c r="V30" s="380"/>
      <c r="W30" s="380"/>
      <c r="X30" s="381"/>
      <c r="Y30" s="11"/>
    </row>
    <row r="31" spans="2:25" ht="26.25" customHeight="1">
      <c r="B31" s="2"/>
      <c r="C31" s="271"/>
      <c r="D31" s="272"/>
      <c r="E31" s="272"/>
      <c r="F31" s="273"/>
      <c r="G31" s="407"/>
      <c r="H31" s="408"/>
      <c r="I31" s="408"/>
      <c r="J31" s="408"/>
      <c r="K31" s="408"/>
      <c r="L31" s="408"/>
      <c r="M31" s="408"/>
      <c r="N31" s="409"/>
      <c r="O31" s="38"/>
      <c r="P31" s="241" t="s">
        <v>48</v>
      </c>
      <c r="Q31" s="241"/>
      <c r="R31" s="241"/>
      <c r="S31" s="382" t="str">
        <f>IFERROR(VLOOKUP(S29,業種番号一覧!B:C,2,FALSE),"")</f>
        <v/>
      </c>
      <c r="T31" s="382"/>
      <c r="U31" s="382"/>
      <c r="V31" s="382"/>
      <c r="W31" s="382"/>
      <c r="X31" s="383"/>
      <c r="Y31" s="2"/>
    </row>
    <row r="32" spans="2:25" ht="50.25" customHeight="1">
      <c r="B32" s="2"/>
      <c r="C32" s="271"/>
      <c r="D32" s="272"/>
      <c r="E32" s="272"/>
      <c r="F32" s="273"/>
      <c r="G32" s="407"/>
      <c r="H32" s="408"/>
      <c r="I32" s="408"/>
      <c r="J32" s="408"/>
      <c r="K32" s="408"/>
      <c r="L32" s="408"/>
      <c r="M32" s="408"/>
      <c r="N32" s="409"/>
      <c r="O32" s="38"/>
      <c r="P32" s="294" t="s">
        <v>49</v>
      </c>
      <c r="Q32" s="294"/>
      <c r="R32" s="294"/>
      <c r="S32" s="370"/>
      <c r="T32" s="370"/>
      <c r="U32" s="370"/>
      <c r="V32" s="370"/>
      <c r="W32" s="370"/>
      <c r="X32" s="371"/>
      <c r="Y32" s="2"/>
    </row>
    <row r="33" spans="2:25" ht="22.5" customHeight="1">
      <c r="B33" s="2"/>
      <c r="C33" s="271"/>
      <c r="D33" s="272"/>
      <c r="E33" s="272"/>
      <c r="F33" s="273"/>
      <c r="G33" s="407"/>
      <c r="H33" s="408"/>
      <c r="I33" s="408"/>
      <c r="J33" s="408"/>
      <c r="K33" s="408"/>
      <c r="L33" s="408"/>
      <c r="M33" s="408"/>
      <c r="N33" s="409"/>
      <c r="O33" s="38"/>
      <c r="P33" s="277" t="s">
        <v>50</v>
      </c>
      <c r="Q33" s="280" t="s">
        <v>51</v>
      </c>
      <c r="R33" s="280"/>
      <c r="S33" s="236"/>
      <c r="T33" s="236"/>
      <c r="U33" s="236"/>
      <c r="V33" s="236"/>
      <c r="W33" s="236"/>
      <c r="X33" s="237"/>
      <c r="Y33" s="159"/>
    </row>
    <row r="34" spans="2:25" ht="22.5" customHeight="1">
      <c r="B34" s="2"/>
      <c r="C34" s="271"/>
      <c r="D34" s="272"/>
      <c r="E34" s="272"/>
      <c r="F34" s="273"/>
      <c r="G34" s="513" t="s">
        <v>53</v>
      </c>
      <c r="H34" s="514"/>
      <c r="I34" s="514"/>
      <c r="J34" s="514"/>
      <c r="K34" s="514"/>
      <c r="L34" s="514"/>
      <c r="M34" s="514"/>
      <c r="N34" s="515"/>
      <c r="O34" s="38"/>
      <c r="P34" s="278"/>
      <c r="Q34" s="281" t="s">
        <v>52</v>
      </c>
      <c r="R34" s="281"/>
      <c r="S34" s="236"/>
      <c r="T34" s="236"/>
      <c r="U34" s="236"/>
      <c r="V34" s="236"/>
      <c r="W34" s="236"/>
      <c r="X34" s="237"/>
      <c r="Y34" s="2"/>
    </row>
    <row r="35" spans="2:25" ht="22.5" customHeight="1">
      <c r="B35" s="2"/>
      <c r="C35" s="271"/>
      <c r="D35" s="272"/>
      <c r="E35" s="272"/>
      <c r="F35" s="273"/>
      <c r="G35" s="516"/>
      <c r="H35" s="517"/>
      <c r="I35" s="517"/>
      <c r="J35" s="517"/>
      <c r="K35" s="517"/>
      <c r="L35" s="517"/>
      <c r="M35" s="517"/>
      <c r="N35" s="518"/>
      <c r="O35" s="38"/>
      <c r="P35" s="278"/>
      <c r="Q35" s="281" t="s">
        <v>54</v>
      </c>
      <c r="R35" s="281"/>
      <c r="S35" s="236"/>
      <c r="T35" s="236"/>
      <c r="U35" s="236"/>
      <c r="V35" s="236"/>
      <c r="W35" s="236"/>
      <c r="X35" s="237"/>
      <c r="Y35" s="2"/>
    </row>
    <row r="36" spans="2:25" ht="22.5" customHeight="1">
      <c r="B36" s="2"/>
      <c r="C36" s="271"/>
      <c r="D36" s="272"/>
      <c r="E36" s="272"/>
      <c r="F36" s="273"/>
      <c r="G36" s="519" t="s">
        <v>422</v>
      </c>
      <c r="H36" s="519"/>
      <c r="I36" s="520" t="s">
        <v>423</v>
      </c>
      <c r="J36" s="520"/>
      <c r="K36" s="520"/>
      <c r="L36" s="520"/>
      <c r="M36" s="520"/>
      <c r="N36" s="521"/>
      <c r="O36" s="38"/>
      <c r="P36" s="278"/>
      <c r="Q36" s="281" t="s">
        <v>55</v>
      </c>
      <c r="R36" s="281"/>
      <c r="S36" s="236"/>
      <c r="T36" s="236"/>
      <c r="U36" s="236"/>
      <c r="V36" s="236"/>
      <c r="W36" s="236"/>
      <c r="X36" s="237"/>
      <c r="Y36" s="2"/>
    </row>
    <row r="37" spans="2:25" ht="22.5" customHeight="1">
      <c r="B37" s="2"/>
      <c r="C37" s="271"/>
      <c r="D37" s="272"/>
      <c r="E37" s="272"/>
      <c r="F37" s="273"/>
      <c r="G37" s="519"/>
      <c r="H37" s="519"/>
      <c r="I37" s="522"/>
      <c r="J37" s="522"/>
      <c r="K37" s="522"/>
      <c r="L37" s="522"/>
      <c r="M37" s="522"/>
      <c r="N37" s="523"/>
      <c r="O37" s="38"/>
      <c r="P37" s="278"/>
      <c r="Q37" s="281" t="s">
        <v>56</v>
      </c>
      <c r="R37" s="281"/>
      <c r="S37" s="236"/>
      <c r="T37" s="236"/>
      <c r="U37" s="236"/>
      <c r="V37" s="236"/>
      <c r="W37" s="236"/>
      <c r="X37" s="237"/>
      <c r="Y37" s="2"/>
    </row>
    <row r="38" spans="2:25" ht="22.5" customHeight="1">
      <c r="B38" s="2"/>
      <c r="C38" s="271"/>
      <c r="D38" s="272"/>
      <c r="E38" s="272"/>
      <c r="F38" s="273"/>
      <c r="G38" s="292" t="s">
        <v>57</v>
      </c>
      <c r="H38" s="293"/>
      <c r="I38" s="293"/>
      <c r="J38" s="293"/>
      <c r="K38" s="293"/>
      <c r="L38" s="293"/>
      <c r="M38" s="293"/>
      <c r="N38" s="293"/>
      <c r="O38" s="38"/>
      <c r="P38" s="278"/>
      <c r="Q38" s="281" t="s">
        <v>58</v>
      </c>
      <c r="R38" s="281"/>
      <c r="S38" s="236"/>
      <c r="T38" s="236"/>
      <c r="U38" s="236"/>
      <c r="V38" s="236"/>
      <c r="W38" s="236"/>
      <c r="X38" s="237"/>
      <c r="Y38" s="2"/>
    </row>
    <row r="39" spans="2:25" ht="22.5" customHeight="1">
      <c r="B39" s="2"/>
      <c r="C39" s="271"/>
      <c r="D39" s="272"/>
      <c r="E39" s="272"/>
      <c r="F39" s="273"/>
      <c r="G39" s="10"/>
      <c r="H39" s="238" t="s">
        <v>59</v>
      </c>
      <c r="I39" s="238"/>
      <c r="J39" s="238"/>
      <c r="K39" s="238"/>
      <c r="L39" s="238"/>
      <c r="M39" s="238"/>
      <c r="N39" s="238"/>
      <c r="O39" s="38"/>
      <c r="P39" s="278"/>
      <c r="Q39" s="282" t="s">
        <v>60</v>
      </c>
      <c r="R39" s="282"/>
      <c r="S39" s="236"/>
      <c r="T39" s="236"/>
      <c r="U39" s="236"/>
      <c r="V39" s="236"/>
      <c r="W39" s="236"/>
      <c r="X39" s="237"/>
      <c r="Y39" s="159" t="b">
        <v>0</v>
      </c>
    </row>
    <row r="40" spans="2:25" ht="50.25" customHeight="1" thickBot="1">
      <c r="B40" s="2"/>
      <c r="C40" s="274"/>
      <c r="D40" s="275"/>
      <c r="E40" s="275"/>
      <c r="F40" s="276"/>
      <c r="G40" s="26"/>
      <c r="H40" s="239" t="s">
        <v>61</v>
      </c>
      <c r="I40" s="240"/>
      <c r="J40" s="240"/>
      <c r="K40" s="240"/>
      <c r="L40" s="240"/>
      <c r="M40" s="240"/>
      <c r="N40" s="240"/>
      <c r="O40" s="39"/>
      <c r="P40" s="279"/>
      <c r="Q40" s="283" t="s">
        <v>62</v>
      </c>
      <c r="R40" s="283"/>
      <c r="S40" s="246">
        <f>SUM(S33:X39)</f>
        <v>0</v>
      </c>
      <c r="T40" s="246"/>
      <c r="U40" s="246"/>
      <c r="V40" s="246"/>
      <c r="W40" s="246"/>
      <c r="X40" s="247"/>
      <c r="Y40" s="159" t="b">
        <v>0</v>
      </c>
    </row>
    <row r="41" spans="2:25" ht="22.5" customHeight="1" thickBot="1">
      <c r="B41" s="2"/>
      <c r="C41" s="424" t="s">
        <v>63</v>
      </c>
      <c r="D41" s="425"/>
      <c r="E41" s="425"/>
      <c r="F41" s="425"/>
      <c r="G41" s="248" t="s">
        <v>64</v>
      </c>
      <c r="H41" s="249"/>
      <c r="I41" s="249"/>
      <c r="J41" s="249"/>
      <c r="K41" s="249"/>
      <c r="L41" s="249"/>
      <c r="M41" s="249"/>
      <c r="N41" s="249"/>
      <c r="O41" s="250" t="s">
        <v>39</v>
      </c>
      <c r="P41" s="251"/>
      <c r="Q41" s="251"/>
      <c r="R41" s="251"/>
      <c r="S41" s="251"/>
      <c r="T41" s="251"/>
      <c r="U41" s="251"/>
      <c r="V41" s="251"/>
      <c r="W41" s="251"/>
      <c r="X41" s="252"/>
      <c r="Y41" s="2"/>
    </row>
    <row r="42" spans="2:25" ht="74.25" customHeight="1" thickBot="1">
      <c r="B42" s="2"/>
      <c r="C42" s="426"/>
      <c r="D42" s="425"/>
      <c r="E42" s="425"/>
      <c r="F42" s="425"/>
      <c r="G42" s="253" t="s">
        <v>65</v>
      </c>
      <c r="H42" s="254"/>
      <c r="I42" s="254"/>
      <c r="J42" s="254"/>
      <c r="K42" s="254"/>
      <c r="L42" s="254"/>
      <c r="M42" s="254"/>
      <c r="N42" s="254"/>
      <c r="O42" s="254"/>
      <c r="P42" s="254"/>
      <c r="Q42" s="254"/>
      <c r="R42" s="254"/>
      <c r="S42" s="254"/>
      <c r="T42" s="254"/>
      <c r="U42" s="254"/>
      <c r="V42" s="254"/>
      <c r="W42" s="254"/>
      <c r="X42" s="255"/>
      <c r="Y42" s="2"/>
    </row>
    <row r="43" spans="2:25" ht="18.75" customHeight="1">
      <c r="B43" s="2"/>
      <c r="C43" s="2"/>
      <c r="D43" s="2"/>
      <c r="E43" s="2"/>
      <c r="F43" s="2"/>
      <c r="G43" s="2"/>
      <c r="H43" s="2"/>
      <c r="I43" s="2"/>
      <c r="J43" s="2"/>
      <c r="K43" s="2"/>
      <c r="L43" s="2"/>
      <c r="M43" s="2"/>
      <c r="N43" s="2"/>
      <c r="O43" s="2"/>
      <c r="P43" s="2"/>
      <c r="Q43" s="2"/>
      <c r="R43" s="2"/>
      <c r="S43" s="2"/>
      <c r="T43" s="2"/>
      <c r="U43" s="2"/>
      <c r="V43" s="2"/>
      <c r="W43" s="2"/>
      <c r="X43" s="2"/>
      <c r="Y43" s="2"/>
    </row>
    <row r="44" spans="2:25" ht="25.5" customHeight="1" thickBot="1">
      <c r="B44" s="2"/>
      <c r="C44" s="6" t="s">
        <v>66</v>
      </c>
      <c r="D44" s="2"/>
      <c r="E44" s="2"/>
      <c r="F44" s="2"/>
      <c r="G44" s="2"/>
      <c r="H44" s="2"/>
      <c r="I44" s="2"/>
      <c r="J44" s="2"/>
      <c r="K44" s="2"/>
      <c r="L44" s="2"/>
      <c r="M44" s="2"/>
      <c r="N44" s="2"/>
      <c r="O44" s="2"/>
      <c r="P44" s="2"/>
      <c r="Q44" s="2"/>
      <c r="R44" s="2"/>
      <c r="S44" s="2"/>
      <c r="T44" s="2"/>
      <c r="U44" s="2"/>
      <c r="V44" s="2"/>
      <c r="W44" s="2"/>
      <c r="X44" s="2"/>
      <c r="Y44" s="2"/>
    </row>
    <row r="45" spans="2:25" ht="22.5" customHeight="1" thickBot="1">
      <c r="B45" s="2"/>
      <c r="C45" s="424" t="s">
        <v>67</v>
      </c>
      <c r="D45" s="425"/>
      <c r="E45" s="425"/>
      <c r="F45" s="425"/>
      <c r="G45" s="358" t="s">
        <v>68</v>
      </c>
      <c r="H45" s="359"/>
      <c r="I45" s="46"/>
      <c r="J45" s="297" t="s">
        <v>69</v>
      </c>
      <c r="K45" s="298"/>
      <c r="L45" s="299"/>
      <c r="M45" s="228" t="s">
        <v>70</v>
      </c>
      <c r="N45" s="229"/>
      <c r="O45" s="232"/>
      <c r="P45" s="232"/>
      <c r="Q45" s="232"/>
      <c r="R45" s="232"/>
      <c r="S45" s="232"/>
      <c r="T45" s="232"/>
      <c r="U45" s="232"/>
      <c r="V45" s="232"/>
      <c r="W45" s="232"/>
      <c r="X45" s="233"/>
      <c r="Y45" s="159" t="b">
        <v>0</v>
      </c>
    </row>
    <row r="46" spans="2:25" ht="22.5" customHeight="1" thickBot="1">
      <c r="B46" s="2"/>
      <c r="C46" s="426"/>
      <c r="D46" s="425"/>
      <c r="E46" s="425"/>
      <c r="F46" s="425"/>
      <c r="G46" s="360"/>
      <c r="H46" s="361"/>
      <c r="I46" s="47"/>
      <c r="J46" s="435"/>
      <c r="K46" s="436"/>
      <c r="L46" s="340"/>
      <c r="M46" s="230"/>
      <c r="N46" s="231"/>
      <c r="O46" s="234"/>
      <c r="P46" s="234"/>
      <c r="Q46" s="234"/>
      <c r="R46" s="234"/>
      <c r="S46" s="234"/>
      <c r="T46" s="234"/>
      <c r="U46" s="234"/>
      <c r="V46" s="234"/>
      <c r="W46" s="234"/>
      <c r="X46" s="235"/>
      <c r="Y46" s="159"/>
    </row>
    <row r="47" spans="2:25" ht="22.5" customHeight="1" thickBot="1">
      <c r="B47" s="2"/>
      <c r="C47" s="424" t="s">
        <v>71</v>
      </c>
      <c r="D47" s="425"/>
      <c r="E47" s="425"/>
      <c r="F47" s="425"/>
      <c r="G47" s="358" t="s">
        <v>68</v>
      </c>
      <c r="H47" s="359"/>
      <c r="I47" s="46"/>
      <c r="J47" s="297" t="s">
        <v>69</v>
      </c>
      <c r="K47" s="298"/>
      <c r="L47" s="299"/>
      <c r="M47" s="228" t="s">
        <v>70</v>
      </c>
      <c r="N47" s="229"/>
      <c r="O47" s="232"/>
      <c r="P47" s="232"/>
      <c r="Q47" s="232"/>
      <c r="R47" s="232"/>
      <c r="S47" s="232"/>
      <c r="T47" s="232"/>
      <c r="U47" s="232"/>
      <c r="V47" s="232"/>
      <c r="W47" s="232"/>
      <c r="X47" s="233"/>
      <c r="Y47" s="159" t="b">
        <v>0</v>
      </c>
    </row>
    <row r="48" spans="2:25" ht="22.5" customHeight="1" thickBot="1">
      <c r="B48" s="2"/>
      <c r="C48" s="426"/>
      <c r="D48" s="425"/>
      <c r="E48" s="425"/>
      <c r="F48" s="425"/>
      <c r="G48" s="360"/>
      <c r="H48" s="361"/>
      <c r="I48" s="47"/>
      <c r="J48" s="435"/>
      <c r="K48" s="436"/>
      <c r="L48" s="340"/>
      <c r="M48" s="230"/>
      <c r="N48" s="231"/>
      <c r="O48" s="234"/>
      <c r="P48" s="234"/>
      <c r="Q48" s="234"/>
      <c r="R48" s="234"/>
      <c r="S48" s="234"/>
      <c r="T48" s="234"/>
      <c r="U48" s="234"/>
      <c r="V48" s="234"/>
      <c r="W48" s="234"/>
      <c r="X48" s="235"/>
      <c r="Y48" s="159"/>
    </row>
    <row r="49" spans="2:25" ht="22.5" customHeight="1" thickBot="1">
      <c r="B49" s="2"/>
      <c r="C49" s="424" t="s">
        <v>72</v>
      </c>
      <c r="D49" s="425"/>
      <c r="E49" s="425"/>
      <c r="F49" s="425"/>
      <c r="G49" s="358" t="s">
        <v>68</v>
      </c>
      <c r="H49" s="359"/>
      <c r="I49" s="46"/>
      <c r="J49" s="297" t="s">
        <v>69</v>
      </c>
      <c r="K49" s="298"/>
      <c r="L49" s="299"/>
      <c r="M49" s="228" t="s">
        <v>70</v>
      </c>
      <c r="N49" s="229"/>
      <c r="O49" s="341"/>
      <c r="P49" s="342"/>
      <c r="Q49" s="342"/>
      <c r="R49" s="343"/>
      <c r="S49" s="347" t="s">
        <v>73</v>
      </c>
      <c r="T49" s="341"/>
      <c r="U49" s="342"/>
      <c r="V49" s="342"/>
      <c r="W49" s="343"/>
      <c r="X49" s="200" t="s">
        <v>74</v>
      </c>
      <c r="Y49" s="159" t="b">
        <v>0</v>
      </c>
    </row>
    <row r="50" spans="2:25" ht="22.5" customHeight="1" thickBot="1">
      <c r="B50" s="2"/>
      <c r="C50" s="528"/>
      <c r="D50" s="529"/>
      <c r="E50" s="529"/>
      <c r="F50" s="529"/>
      <c r="G50" s="360"/>
      <c r="H50" s="361"/>
      <c r="I50" s="104"/>
      <c r="J50" s="300"/>
      <c r="K50" s="301"/>
      <c r="L50" s="302"/>
      <c r="M50" s="349"/>
      <c r="N50" s="350"/>
      <c r="O50" s="344"/>
      <c r="P50" s="345"/>
      <c r="Q50" s="345"/>
      <c r="R50" s="346"/>
      <c r="S50" s="348"/>
      <c r="T50" s="344"/>
      <c r="U50" s="345"/>
      <c r="V50" s="345"/>
      <c r="W50" s="346"/>
      <c r="X50" s="201"/>
      <c r="Y50" s="159"/>
    </row>
    <row r="51" spans="2:25" ht="22.5" customHeight="1">
      <c r="B51" s="2"/>
      <c r="C51" s="268" t="s">
        <v>75</v>
      </c>
      <c r="D51" s="269"/>
      <c r="E51" s="269"/>
      <c r="F51" s="270"/>
      <c r="G51" s="358" t="s">
        <v>68</v>
      </c>
      <c r="H51" s="359"/>
      <c r="I51" s="46"/>
      <c r="J51" s="297" t="s">
        <v>69</v>
      </c>
      <c r="K51" s="298"/>
      <c r="L51" s="299"/>
      <c r="M51" s="228" t="s">
        <v>70</v>
      </c>
      <c r="N51" s="229"/>
      <c r="O51" s="205" t="s">
        <v>76</v>
      </c>
      <c r="P51" s="205"/>
      <c r="Q51" s="209"/>
      <c r="R51" s="209"/>
      <c r="S51" s="209"/>
      <c r="T51" s="209"/>
      <c r="U51" s="209"/>
      <c r="V51" s="209"/>
      <c r="W51" s="209"/>
      <c r="X51" s="210"/>
      <c r="Y51" s="159" t="b">
        <v>0</v>
      </c>
    </row>
    <row r="52" spans="2:25" ht="22.5" customHeight="1" thickBot="1">
      <c r="B52" s="2"/>
      <c r="C52" s="351"/>
      <c r="D52" s="352"/>
      <c r="E52" s="352"/>
      <c r="F52" s="353"/>
      <c r="G52" s="360"/>
      <c r="H52" s="361"/>
      <c r="I52" s="112"/>
      <c r="J52" s="362"/>
      <c r="K52" s="363"/>
      <c r="L52" s="364"/>
      <c r="M52" s="368"/>
      <c r="N52" s="369"/>
      <c r="O52" s="206" t="s">
        <v>77</v>
      </c>
      <c r="P52" s="206"/>
      <c r="Q52" s="207"/>
      <c r="R52" s="207"/>
      <c r="S52" s="207"/>
      <c r="T52" s="207"/>
      <c r="U52" s="207"/>
      <c r="V52" s="207"/>
      <c r="W52" s="207"/>
      <c r="X52" s="208"/>
      <c r="Y52" s="159"/>
    </row>
    <row r="53" spans="2:25" ht="22.5" customHeight="1" thickTop="1">
      <c r="B53" s="2"/>
      <c r="C53" s="355" t="s">
        <v>78</v>
      </c>
      <c r="D53" s="356"/>
      <c r="E53" s="356"/>
      <c r="F53" s="357"/>
      <c r="G53" s="354" t="s">
        <v>79</v>
      </c>
      <c r="H53" s="354"/>
      <c r="I53" s="354" t="s">
        <v>22</v>
      </c>
      <c r="J53" s="354"/>
      <c r="K53" s="354"/>
      <c r="L53" s="365" t="s">
        <v>80</v>
      </c>
      <c r="M53" s="366"/>
      <c r="N53" s="367"/>
      <c r="O53" s="365" t="s">
        <v>81</v>
      </c>
      <c r="P53" s="367"/>
      <c r="Q53" s="365" t="s">
        <v>82</v>
      </c>
      <c r="R53" s="366"/>
      <c r="S53" s="366"/>
      <c r="T53" s="366"/>
      <c r="U53" s="367"/>
      <c r="V53" s="473" t="s">
        <v>83</v>
      </c>
      <c r="W53" s="474"/>
      <c r="X53" s="475"/>
      <c r="Y53" s="159" t="b">
        <v>0</v>
      </c>
    </row>
    <row r="54" spans="2:25" ht="45" customHeight="1">
      <c r="B54" s="2"/>
      <c r="C54" s="271"/>
      <c r="D54" s="272"/>
      <c r="E54" s="272"/>
      <c r="F54" s="273"/>
      <c r="G54" s="220" t="s">
        <v>84</v>
      </c>
      <c r="H54" s="221"/>
      <c r="I54" s="222"/>
      <c r="J54" s="223"/>
      <c r="K54" s="224"/>
      <c r="L54" s="222"/>
      <c r="M54" s="223"/>
      <c r="N54" s="223"/>
      <c r="O54" s="222"/>
      <c r="P54" s="224"/>
      <c r="Q54" s="202"/>
      <c r="R54" s="203"/>
      <c r="S54" s="203"/>
      <c r="T54" s="203"/>
      <c r="U54" s="204"/>
      <c r="V54" s="476"/>
      <c r="W54" s="477"/>
      <c r="X54" s="478"/>
      <c r="Y54" s="159"/>
    </row>
    <row r="55" spans="2:25" ht="45" customHeight="1">
      <c r="B55" s="2"/>
      <c r="C55" s="271"/>
      <c r="D55" s="272"/>
      <c r="E55" s="272"/>
      <c r="F55" s="273"/>
      <c r="G55" s="215" t="s">
        <v>85</v>
      </c>
      <c r="H55" s="216"/>
      <c r="I55" s="189"/>
      <c r="J55" s="191"/>
      <c r="K55" s="190"/>
      <c r="L55" s="189"/>
      <c r="M55" s="191"/>
      <c r="N55" s="191"/>
      <c r="O55" s="189"/>
      <c r="P55" s="190"/>
      <c r="Q55" s="189"/>
      <c r="R55" s="191"/>
      <c r="S55" s="191"/>
      <c r="T55" s="191"/>
      <c r="U55" s="190"/>
      <c r="V55" s="215"/>
      <c r="W55" s="314"/>
      <c r="X55" s="315"/>
      <c r="Y55" s="2"/>
    </row>
    <row r="56" spans="2:25" ht="45" customHeight="1">
      <c r="B56" s="2"/>
      <c r="C56" s="271"/>
      <c r="D56" s="272"/>
      <c r="E56" s="272"/>
      <c r="F56" s="273"/>
      <c r="G56" s="215" t="s">
        <v>86</v>
      </c>
      <c r="H56" s="216"/>
      <c r="I56" s="189"/>
      <c r="J56" s="191"/>
      <c r="K56" s="190"/>
      <c r="L56" s="189"/>
      <c r="M56" s="191"/>
      <c r="N56" s="191"/>
      <c r="O56" s="189"/>
      <c r="P56" s="190"/>
      <c r="Q56" s="189"/>
      <c r="R56" s="191"/>
      <c r="S56" s="191"/>
      <c r="T56" s="191"/>
      <c r="U56" s="190"/>
      <c r="V56" s="215"/>
      <c r="W56" s="314"/>
      <c r="X56" s="315"/>
      <c r="Y56" s="2"/>
    </row>
    <row r="57" spans="2:25" ht="45" customHeight="1">
      <c r="B57" s="2"/>
      <c r="C57" s="43"/>
      <c r="D57" s="335" t="s">
        <v>87</v>
      </c>
      <c r="E57" s="336"/>
      <c r="F57" s="45"/>
      <c r="G57" s="215" t="s">
        <v>86</v>
      </c>
      <c r="H57" s="216"/>
      <c r="I57" s="189"/>
      <c r="J57" s="191"/>
      <c r="K57" s="190"/>
      <c r="L57" s="189"/>
      <c r="M57" s="191"/>
      <c r="N57" s="191"/>
      <c r="O57" s="189"/>
      <c r="P57" s="190"/>
      <c r="Q57" s="189"/>
      <c r="R57" s="191"/>
      <c r="S57" s="191"/>
      <c r="T57" s="191"/>
      <c r="U57" s="190"/>
      <c r="V57" s="215"/>
      <c r="W57" s="314"/>
      <c r="X57" s="315"/>
      <c r="Y57" s="2"/>
    </row>
    <row r="58" spans="2:25" ht="45" customHeight="1">
      <c r="B58" s="2"/>
      <c r="C58" s="43"/>
      <c r="D58" s="337" t="s">
        <v>88</v>
      </c>
      <c r="E58" s="338"/>
      <c r="F58" s="45"/>
      <c r="G58" s="215" t="s">
        <v>86</v>
      </c>
      <c r="H58" s="216"/>
      <c r="I58" s="189"/>
      <c r="J58" s="191"/>
      <c r="K58" s="190"/>
      <c r="L58" s="189"/>
      <c r="M58" s="191"/>
      <c r="N58" s="191"/>
      <c r="O58" s="189"/>
      <c r="P58" s="190"/>
      <c r="Q58" s="189"/>
      <c r="R58" s="191"/>
      <c r="S58" s="191"/>
      <c r="T58" s="191"/>
      <c r="U58" s="190"/>
      <c r="V58" s="215"/>
      <c r="W58" s="314"/>
      <c r="X58" s="315"/>
      <c r="Y58" s="2"/>
    </row>
    <row r="59" spans="2:25" ht="45" customHeight="1">
      <c r="B59" s="2"/>
      <c r="C59" s="43"/>
      <c r="D59" s="497"/>
      <c r="E59" s="498"/>
      <c r="F59" s="45"/>
      <c r="G59" s="316" t="s">
        <v>86</v>
      </c>
      <c r="H59" s="317"/>
      <c r="I59" s="192"/>
      <c r="J59" s="211"/>
      <c r="K59" s="193"/>
      <c r="L59" s="192"/>
      <c r="M59" s="211"/>
      <c r="N59" s="211"/>
      <c r="O59" s="192"/>
      <c r="P59" s="193"/>
      <c r="Q59" s="192"/>
      <c r="R59" s="211"/>
      <c r="S59" s="211"/>
      <c r="T59" s="211"/>
      <c r="U59" s="193"/>
      <c r="V59" s="316"/>
      <c r="W59" s="512"/>
      <c r="X59" s="483"/>
      <c r="Y59" s="2"/>
    </row>
    <row r="60" spans="2:25" ht="18" customHeight="1" thickBot="1">
      <c r="B60" s="2"/>
      <c r="C60" s="48"/>
      <c r="D60" s="49"/>
      <c r="E60" s="49"/>
      <c r="F60" s="50"/>
      <c r="G60" s="212" t="s">
        <v>89</v>
      </c>
      <c r="H60" s="213"/>
      <c r="I60" s="213"/>
      <c r="J60" s="213"/>
      <c r="K60" s="213"/>
      <c r="L60" s="213"/>
      <c r="M60" s="213"/>
      <c r="N60" s="213"/>
      <c r="O60" s="213"/>
      <c r="P60" s="213"/>
      <c r="Q60" s="213"/>
      <c r="R60" s="213"/>
      <c r="S60" s="213"/>
      <c r="T60" s="213"/>
      <c r="U60" s="213"/>
      <c r="V60" s="213"/>
      <c r="W60" s="213"/>
      <c r="X60" s="214"/>
      <c r="Y60" s="2"/>
    </row>
    <row r="61" spans="2:25" ht="24" customHeight="1">
      <c r="B61" s="2"/>
      <c r="C61" s="268" t="s">
        <v>90</v>
      </c>
      <c r="D61" s="269"/>
      <c r="E61" s="269"/>
      <c r="F61" s="270"/>
      <c r="G61" s="306" t="s">
        <v>79</v>
      </c>
      <c r="H61" s="306"/>
      <c r="I61" s="306" t="s">
        <v>22</v>
      </c>
      <c r="J61" s="306"/>
      <c r="K61" s="306"/>
      <c r="L61" s="217" t="s">
        <v>91</v>
      </c>
      <c r="M61" s="218"/>
      <c r="N61" s="219"/>
      <c r="O61" s="217" t="s">
        <v>81</v>
      </c>
      <c r="P61" s="219"/>
      <c r="Q61" s="217" t="s">
        <v>82</v>
      </c>
      <c r="R61" s="218"/>
      <c r="S61" s="218"/>
      <c r="T61" s="218"/>
      <c r="U61" s="219"/>
      <c r="V61" s="110" t="s">
        <v>92</v>
      </c>
      <c r="W61" s="479" t="s">
        <v>93</v>
      </c>
      <c r="X61" s="480"/>
      <c r="Y61" s="159" t="b">
        <v>0</v>
      </c>
    </row>
    <row r="62" spans="2:25" ht="45" customHeight="1">
      <c r="B62" s="2"/>
      <c r="C62" s="271"/>
      <c r="D62" s="272"/>
      <c r="E62" s="272"/>
      <c r="F62" s="273"/>
      <c r="G62" s="220" t="s">
        <v>84</v>
      </c>
      <c r="H62" s="221"/>
      <c r="I62" s="222"/>
      <c r="J62" s="223"/>
      <c r="K62" s="224"/>
      <c r="L62" s="222"/>
      <c r="M62" s="223"/>
      <c r="N62" s="223"/>
      <c r="O62" s="222"/>
      <c r="P62" s="224"/>
      <c r="Q62" s="202"/>
      <c r="R62" s="203"/>
      <c r="S62" s="203"/>
      <c r="T62" s="203"/>
      <c r="U62" s="204"/>
      <c r="V62" s="66" t="s">
        <v>94</v>
      </c>
      <c r="W62" s="481"/>
      <c r="X62" s="482"/>
      <c r="Y62" s="159"/>
    </row>
    <row r="63" spans="2:25" ht="45" customHeight="1">
      <c r="B63" s="2"/>
      <c r="C63" s="271"/>
      <c r="D63" s="272"/>
      <c r="E63" s="272"/>
      <c r="F63" s="273"/>
      <c r="G63" s="215" t="s">
        <v>85</v>
      </c>
      <c r="H63" s="216"/>
      <c r="I63" s="189"/>
      <c r="J63" s="191"/>
      <c r="K63" s="190"/>
      <c r="L63" s="189"/>
      <c r="M63" s="191"/>
      <c r="N63" s="191"/>
      <c r="O63" s="189"/>
      <c r="P63" s="190"/>
      <c r="Q63" s="189"/>
      <c r="R63" s="191"/>
      <c r="S63" s="191"/>
      <c r="T63" s="191"/>
      <c r="U63" s="190"/>
      <c r="V63" s="64" t="s">
        <v>95</v>
      </c>
      <c r="W63" s="314"/>
      <c r="X63" s="315"/>
      <c r="Y63" s="2"/>
    </row>
    <row r="64" spans="2:25" ht="45" customHeight="1">
      <c r="B64" s="2"/>
      <c r="C64" s="271"/>
      <c r="D64" s="272"/>
      <c r="E64" s="272"/>
      <c r="F64" s="273"/>
      <c r="G64" s="215" t="s">
        <v>86</v>
      </c>
      <c r="H64" s="216"/>
      <c r="I64" s="313"/>
      <c r="J64" s="313"/>
      <c r="K64" s="313"/>
      <c r="L64" s="189"/>
      <c r="M64" s="191"/>
      <c r="N64" s="191"/>
      <c r="O64" s="189"/>
      <c r="P64" s="190"/>
      <c r="Q64" s="189"/>
      <c r="R64" s="191"/>
      <c r="S64" s="191"/>
      <c r="T64" s="191"/>
      <c r="U64" s="190"/>
      <c r="V64" s="64" t="s">
        <v>95</v>
      </c>
      <c r="W64" s="314"/>
      <c r="X64" s="315"/>
      <c r="Y64" s="2"/>
    </row>
    <row r="65" spans="2:25" ht="45" customHeight="1">
      <c r="B65" s="2"/>
      <c r="C65" s="43"/>
      <c r="D65" s="335" t="s">
        <v>87</v>
      </c>
      <c r="E65" s="336"/>
      <c r="F65" s="45"/>
      <c r="G65" s="215" t="s">
        <v>86</v>
      </c>
      <c r="H65" s="216"/>
      <c r="I65" s="313"/>
      <c r="J65" s="313"/>
      <c r="K65" s="313"/>
      <c r="L65" s="189"/>
      <c r="M65" s="191"/>
      <c r="N65" s="191"/>
      <c r="O65" s="189"/>
      <c r="P65" s="190"/>
      <c r="Q65" s="189"/>
      <c r="R65" s="191"/>
      <c r="S65" s="191"/>
      <c r="T65" s="191"/>
      <c r="U65" s="190"/>
      <c r="V65" s="64" t="s">
        <v>95</v>
      </c>
      <c r="W65" s="314"/>
      <c r="X65" s="315"/>
      <c r="Y65" s="2"/>
    </row>
    <row r="66" spans="2:25" ht="45" customHeight="1">
      <c r="B66" s="2"/>
      <c r="C66" s="43"/>
      <c r="D66" s="337" t="s">
        <v>96</v>
      </c>
      <c r="E66" s="338"/>
      <c r="F66" s="45"/>
      <c r="G66" s="215" t="s">
        <v>86</v>
      </c>
      <c r="H66" s="216"/>
      <c r="I66" s="313"/>
      <c r="J66" s="313"/>
      <c r="K66" s="313"/>
      <c r="L66" s="189"/>
      <c r="M66" s="191"/>
      <c r="N66" s="191"/>
      <c r="O66" s="189"/>
      <c r="P66" s="190"/>
      <c r="Q66" s="189"/>
      <c r="R66" s="191"/>
      <c r="S66" s="191"/>
      <c r="T66" s="191"/>
      <c r="U66" s="190"/>
      <c r="V66" s="64" t="s">
        <v>95</v>
      </c>
      <c r="W66" s="314"/>
      <c r="X66" s="315"/>
      <c r="Y66" s="2"/>
    </row>
    <row r="67" spans="2:25" ht="45" customHeight="1">
      <c r="B67" s="2"/>
      <c r="C67" s="43"/>
      <c r="D67" s="497"/>
      <c r="E67" s="498"/>
      <c r="F67" s="45"/>
      <c r="G67" s="316" t="s">
        <v>86</v>
      </c>
      <c r="H67" s="317"/>
      <c r="I67" s="192"/>
      <c r="J67" s="211"/>
      <c r="K67" s="193"/>
      <c r="L67" s="192"/>
      <c r="M67" s="211"/>
      <c r="N67" s="211"/>
      <c r="O67" s="192"/>
      <c r="P67" s="193"/>
      <c r="Q67" s="192"/>
      <c r="R67" s="211"/>
      <c r="S67" s="211"/>
      <c r="T67" s="211"/>
      <c r="U67" s="193"/>
      <c r="V67" s="65" t="s">
        <v>95</v>
      </c>
      <c r="W67" s="316"/>
      <c r="X67" s="483"/>
      <c r="Y67" s="2"/>
    </row>
    <row r="68" spans="2:25" ht="18" customHeight="1" thickBot="1">
      <c r="B68" s="2"/>
      <c r="C68" s="48"/>
      <c r="D68" s="49"/>
      <c r="E68" s="49"/>
      <c r="F68" s="50"/>
      <c r="G68" s="212" t="s">
        <v>89</v>
      </c>
      <c r="H68" s="213"/>
      <c r="I68" s="213"/>
      <c r="J68" s="213"/>
      <c r="K68" s="213"/>
      <c r="L68" s="213"/>
      <c r="M68" s="213"/>
      <c r="N68" s="213"/>
      <c r="O68" s="213"/>
      <c r="P68" s="213"/>
      <c r="Q68" s="213"/>
      <c r="R68" s="213"/>
      <c r="S68" s="213"/>
      <c r="T68" s="213"/>
      <c r="U68" s="213"/>
      <c r="V68" s="213"/>
      <c r="W68" s="213"/>
      <c r="X68" s="214"/>
      <c r="Y68" s="2"/>
    </row>
    <row r="69" spans="2:25" ht="5.25" customHeight="1">
      <c r="B69" s="2"/>
      <c r="C69" s="268" t="s">
        <v>97</v>
      </c>
      <c r="D69" s="269"/>
      <c r="E69" s="269"/>
      <c r="F69" s="270"/>
      <c r="G69" s="303"/>
      <c r="H69" s="304"/>
      <c r="I69" s="304"/>
      <c r="J69" s="304"/>
      <c r="K69" s="304"/>
      <c r="L69" s="304"/>
      <c r="M69" s="304"/>
      <c r="N69" s="304"/>
      <c r="O69" s="304"/>
      <c r="P69" s="304"/>
      <c r="Q69" s="304"/>
      <c r="R69" s="304"/>
      <c r="S69" s="304"/>
      <c r="T69" s="304"/>
      <c r="U69" s="304"/>
      <c r="V69" s="304"/>
      <c r="W69" s="304"/>
      <c r="X69" s="305"/>
      <c r="Y69" s="2"/>
    </row>
    <row r="70" spans="2:25" ht="21.75" customHeight="1">
      <c r="B70" s="2"/>
      <c r="C70" s="271"/>
      <c r="D70" s="272"/>
      <c r="E70" s="272"/>
      <c r="F70" s="273"/>
      <c r="G70" s="51"/>
      <c r="H70" s="2"/>
      <c r="I70" s="2"/>
      <c r="J70" s="494" t="s">
        <v>98</v>
      </c>
      <c r="K70" s="489"/>
      <c r="L70" s="52"/>
      <c r="M70" s="494" t="s">
        <v>99</v>
      </c>
      <c r="N70" s="489"/>
      <c r="O70" s="52"/>
      <c r="P70" s="489" t="s">
        <v>100</v>
      </c>
      <c r="Q70" s="197"/>
      <c r="R70" s="197"/>
      <c r="S70" s="2"/>
      <c r="T70" s="2"/>
      <c r="U70" s="2"/>
      <c r="V70" s="2"/>
      <c r="W70" s="2"/>
      <c r="X70" s="53"/>
      <c r="Y70" s="159" t="b">
        <v>0</v>
      </c>
    </row>
    <row r="71" spans="2:25" ht="71.45" customHeight="1">
      <c r="B71" s="2"/>
      <c r="C71" s="271"/>
      <c r="D71" s="272"/>
      <c r="E71" s="272"/>
      <c r="F71" s="273"/>
      <c r="G71" s="499" t="s">
        <v>101</v>
      </c>
      <c r="H71" s="500"/>
      <c r="I71" s="500"/>
      <c r="J71" s="495"/>
      <c r="K71" s="496"/>
      <c r="L71" s="54" t="s">
        <v>102</v>
      </c>
      <c r="M71" s="495"/>
      <c r="N71" s="496"/>
      <c r="O71" s="54" t="s">
        <v>102</v>
      </c>
      <c r="P71" s="484">
        <f>M71-J71</f>
        <v>0</v>
      </c>
      <c r="Q71" s="484"/>
      <c r="R71" s="55" t="s">
        <v>102</v>
      </c>
      <c r="S71" s="196"/>
      <c r="T71" s="196"/>
      <c r="U71" s="194" t="s">
        <v>103</v>
      </c>
      <c r="V71" s="194"/>
      <c r="W71" s="194"/>
      <c r="X71" s="195"/>
      <c r="Y71" s="159" t="b">
        <v>0</v>
      </c>
    </row>
    <row r="72" spans="2:25" ht="26.25" customHeight="1">
      <c r="B72" s="2"/>
      <c r="C72" s="271"/>
      <c r="D72" s="272"/>
      <c r="E72" s="272"/>
      <c r="F72" s="273"/>
      <c r="G72" s="295" t="s">
        <v>104</v>
      </c>
      <c r="H72" s="296"/>
      <c r="I72" s="296"/>
      <c r="J72" s="490"/>
      <c r="K72" s="491"/>
      <c r="L72" s="56" t="s">
        <v>102</v>
      </c>
      <c r="M72" s="490"/>
      <c r="N72" s="491"/>
      <c r="O72" s="56" t="s">
        <v>102</v>
      </c>
      <c r="P72" s="485">
        <f>M72-J72</f>
        <v>0</v>
      </c>
      <c r="Q72" s="485"/>
      <c r="R72" s="57" t="s">
        <v>102</v>
      </c>
      <c r="S72" s="199" t="s">
        <v>105</v>
      </c>
      <c r="T72" s="199"/>
      <c r="U72" s="197" t="str">
        <f>IF(AND(Y71=TRUE,【様式】別紙2ＰＩ人件費積算シート!K14=0),"別紙２の記入を　　　　　　　確認してください。","")</f>
        <v/>
      </c>
      <c r="V72" s="197"/>
      <c r="W72" s="197"/>
      <c r="X72" s="198"/>
      <c r="Y72" s="2"/>
    </row>
    <row r="73" spans="2:25" ht="26.25" customHeight="1">
      <c r="B73" s="2"/>
      <c r="C73" s="43"/>
      <c r="D73" s="44"/>
      <c r="E73" s="44"/>
      <c r="F73" s="45"/>
      <c r="G73" s="295" t="s">
        <v>106</v>
      </c>
      <c r="H73" s="296"/>
      <c r="I73" s="296"/>
      <c r="J73" s="490"/>
      <c r="K73" s="491"/>
      <c r="L73" s="56" t="s">
        <v>102</v>
      </c>
      <c r="M73" s="490"/>
      <c r="N73" s="491"/>
      <c r="O73" s="56" t="s">
        <v>102</v>
      </c>
      <c r="P73" s="485">
        <f t="shared" ref="P73:P74" si="0">M73-J73</f>
        <v>0</v>
      </c>
      <c r="Q73" s="485"/>
      <c r="R73" s="57" t="s">
        <v>102</v>
      </c>
      <c r="S73" s="413" t="s">
        <v>107</v>
      </c>
      <c r="T73" s="413"/>
      <c r="U73" s="413"/>
      <c r="V73" s="413"/>
      <c r="W73" s="413"/>
      <c r="X73" s="509"/>
      <c r="Y73" s="2"/>
    </row>
    <row r="74" spans="2:25" hidden="1">
      <c r="B74" s="2"/>
      <c r="C74" s="43"/>
      <c r="D74" s="44"/>
      <c r="E74" s="44"/>
      <c r="F74" s="45"/>
      <c r="G74" s="295"/>
      <c r="H74" s="296"/>
      <c r="I74" s="296"/>
      <c r="J74" s="490"/>
      <c r="K74" s="491"/>
      <c r="L74" s="56" t="s">
        <v>102</v>
      </c>
      <c r="M74" s="490"/>
      <c r="N74" s="491"/>
      <c r="O74" s="56" t="s">
        <v>102</v>
      </c>
      <c r="P74" s="485">
        <f t="shared" si="0"/>
        <v>0</v>
      </c>
      <c r="Q74" s="485"/>
      <c r="R74" s="57" t="s">
        <v>102</v>
      </c>
      <c r="S74" s="58"/>
      <c r="T74" s="58"/>
      <c r="U74" s="58"/>
      <c r="V74" s="58"/>
      <c r="W74" s="58"/>
      <c r="X74" s="59"/>
      <c r="Y74" s="2"/>
    </row>
    <row r="75" spans="2:25" ht="26.25" customHeight="1">
      <c r="B75" s="2"/>
      <c r="C75" s="43"/>
      <c r="D75" s="526" t="s">
        <v>108</v>
      </c>
      <c r="E75" s="527"/>
      <c r="F75" s="45"/>
      <c r="G75" s="295" t="s">
        <v>109</v>
      </c>
      <c r="H75" s="296"/>
      <c r="I75" s="296"/>
      <c r="J75" s="492"/>
      <c r="K75" s="493"/>
      <c r="L75" s="56" t="s">
        <v>110</v>
      </c>
      <c r="M75" s="492"/>
      <c r="N75" s="493"/>
      <c r="O75" s="56" t="s">
        <v>110</v>
      </c>
      <c r="P75" s="485">
        <f>M75-J75</f>
        <v>0</v>
      </c>
      <c r="Q75" s="485"/>
      <c r="R75" s="57" t="s">
        <v>110</v>
      </c>
      <c r="S75" s="487" t="s">
        <v>111</v>
      </c>
      <c r="T75" s="487"/>
      <c r="U75" s="487"/>
      <c r="V75" s="487"/>
      <c r="W75" s="487"/>
      <c r="X75" s="488"/>
      <c r="Y75" s="2"/>
    </row>
    <row r="76" spans="2:25" ht="26.25" customHeight="1">
      <c r="B76" s="2"/>
      <c r="C76" s="43"/>
      <c r="D76" s="337" t="s">
        <v>112</v>
      </c>
      <c r="E76" s="338"/>
      <c r="F76" s="45"/>
      <c r="G76" s="524" t="s">
        <v>113</v>
      </c>
      <c r="H76" s="525"/>
      <c r="I76" s="525"/>
      <c r="J76" s="510">
        <f>SUM(J71:K75)</f>
        <v>0</v>
      </c>
      <c r="K76" s="511"/>
      <c r="L76" s="60" t="s">
        <v>110</v>
      </c>
      <c r="M76" s="510">
        <f>SUM(M71:N75)</f>
        <v>0</v>
      </c>
      <c r="N76" s="511"/>
      <c r="O76" s="60" t="s">
        <v>110</v>
      </c>
      <c r="P76" s="486">
        <f>SUM(P71:Q75)</f>
        <v>0</v>
      </c>
      <c r="Q76" s="486"/>
      <c r="R76" s="61" t="s">
        <v>110</v>
      </c>
      <c r="S76" s="487"/>
      <c r="T76" s="487"/>
      <c r="U76" s="487"/>
      <c r="V76" s="487"/>
      <c r="W76" s="487"/>
      <c r="X76" s="488"/>
      <c r="Y76" s="2"/>
    </row>
    <row r="77" spans="2:25" ht="22.5" customHeight="1" thickBot="1">
      <c r="B77" s="2"/>
      <c r="C77" s="43"/>
      <c r="D77" s="339"/>
      <c r="E77" s="340"/>
      <c r="F77" s="45"/>
      <c r="G77" s="501"/>
      <c r="H77" s="502"/>
      <c r="I77" s="502"/>
      <c r="J77" s="503"/>
      <c r="K77" s="503"/>
      <c r="L77" s="503"/>
      <c r="M77" s="503"/>
      <c r="N77" s="62"/>
      <c r="O77" s="504"/>
      <c r="P77" s="504"/>
      <c r="Q77" s="504"/>
      <c r="R77" s="504"/>
      <c r="S77" s="504"/>
      <c r="T77" s="504"/>
      <c r="U77" s="504"/>
      <c r="V77" s="504"/>
      <c r="W77" s="504"/>
      <c r="X77" s="505"/>
      <c r="Y77" s="2"/>
    </row>
    <row r="78" spans="2:25" ht="26.25" customHeight="1">
      <c r="B78" s="2"/>
      <c r="C78" s="256" t="s">
        <v>114</v>
      </c>
      <c r="D78" s="257"/>
      <c r="E78" s="257"/>
      <c r="F78" s="257"/>
      <c r="G78" s="262"/>
      <c r="H78" s="263"/>
      <c r="I78" s="263"/>
      <c r="J78" s="263"/>
      <c r="K78" s="263"/>
      <c r="L78" s="263"/>
      <c r="M78" s="263"/>
      <c r="N78" s="263"/>
      <c r="O78" s="263"/>
      <c r="P78" s="263"/>
      <c r="Q78" s="263"/>
      <c r="R78" s="263"/>
      <c r="S78" s="263"/>
      <c r="T78" s="263"/>
      <c r="U78" s="263"/>
      <c r="V78" s="263"/>
      <c r="W78" s="263"/>
      <c r="X78" s="264"/>
      <c r="Y78" s="2"/>
    </row>
    <row r="79" spans="2:25" ht="26.25" customHeight="1">
      <c r="B79" s="2"/>
      <c r="C79" s="258"/>
      <c r="D79" s="259"/>
      <c r="E79" s="259"/>
      <c r="F79" s="259"/>
      <c r="G79" s="262"/>
      <c r="H79" s="263"/>
      <c r="I79" s="263"/>
      <c r="J79" s="263"/>
      <c r="K79" s="263"/>
      <c r="L79" s="263"/>
      <c r="M79" s="263"/>
      <c r="N79" s="263"/>
      <c r="O79" s="263"/>
      <c r="P79" s="263"/>
      <c r="Q79" s="263"/>
      <c r="R79" s="263"/>
      <c r="S79" s="263"/>
      <c r="T79" s="263"/>
      <c r="U79" s="263"/>
      <c r="V79" s="263"/>
      <c r="W79" s="263"/>
      <c r="X79" s="264"/>
      <c r="Y79" s="2"/>
    </row>
    <row r="80" spans="2:25" ht="26.25" customHeight="1" thickBot="1">
      <c r="B80" s="2"/>
      <c r="C80" s="260"/>
      <c r="D80" s="261"/>
      <c r="E80" s="261"/>
      <c r="F80" s="261"/>
      <c r="G80" s="265"/>
      <c r="H80" s="266"/>
      <c r="I80" s="266"/>
      <c r="J80" s="266"/>
      <c r="K80" s="266"/>
      <c r="L80" s="266"/>
      <c r="M80" s="266"/>
      <c r="N80" s="266"/>
      <c r="O80" s="266"/>
      <c r="P80" s="266"/>
      <c r="Q80" s="266"/>
      <c r="R80" s="266"/>
      <c r="S80" s="266"/>
      <c r="T80" s="266"/>
      <c r="U80" s="266"/>
      <c r="V80" s="266"/>
      <c r="W80" s="266"/>
      <c r="X80" s="267"/>
      <c r="Y80" s="2"/>
    </row>
    <row r="81" spans="2:24" ht="18.75" customHeight="1" thickTop="1">
      <c r="B81" s="2"/>
      <c r="C81" s="2"/>
      <c r="D81" s="2"/>
      <c r="E81" s="2"/>
      <c r="F81" s="2"/>
      <c r="G81" s="2"/>
      <c r="H81" s="2"/>
      <c r="I81" s="2"/>
      <c r="J81" s="2"/>
      <c r="K81" s="2"/>
      <c r="L81" s="2"/>
      <c r="M81" s="2"/>
      <c r="N81" s="2"/>
      <c r="O81" s="2"/>
      <c r="P81" s="2"/>
      <c r="Q81" s="2"/>
      <c r="R81" s="2"/>
      <c r="S81" s="2"/>
      <c r="T81" s="2"/>
      <c r="U81" s="2"/>
      <c r="V81" s="2"/>
      <c r="W81" s="2"/>
      <c r="X81" s="2"/>
    </row>
    <row r="82" spans="2:24" ht="18.75" customHeight="1">
      <c r="B82" s="2"/>
      <c r="C82" s="6" t="s">
        <v>115</v>
      </c>
      <c r="D82" s="2"/>
      <c r="E82" s="2"/>
      <c r="F82" s="2"/>
      <c r="G82" s="2"/>
      <c r="H82" s="2"/>
      <c r="I82" s="2"/>
      <c r="J82" s="2"/>
      <c r="K82" s="2"/>
      <c r="L82" s="2"/>
      <c r="M82" s="2"/>
      <c r="N82" s="2"/>
      <c r="O82" s="2"/>
      <c r="P82" s="2"/>
      <c r="Q82" s="2"/>
      <c r="R82" s="2"/>
      <c r="S82" s="2"/>
      <c r="T82" s="2"/>
      <c r="U82" s="2"/>
      <c r="V82" s="2"/>
      <c r="W82" s="2"/>
      <c r="X82" s="2"/>
    </row>
    <row r="83" spans="2:24" ht="22.5" customHeight="1">
      <c r="B83" s="2"/>
      <c r="C83" s="307" t="s">
        <v>116</v>
      </c>
      <c r="D83" s="308"/>
      <c r="E83" s="308"/>
      <c r="F83" s="309"/>
      <c r="G83" s="310"/>
      <c r="H83" s="311"/>
      <c r="I83" s="311"/>
      <c r="J83" s="311"/>
      <c r="K83" s="311"/>
      <c r="L83" s="311"/>
      <c r="M83" s="311"/>
      <c r="N83" s="311"/>
      <c r="O83" s="311"/>
      <c r="P83" s="311"/>
      <c r="Q83" s="311"/>
      <c r="R83" s="311"/>
      <c r="S83" s="311"/>
      <c r="T83" s="311"/>
      <c r="U83" s="311"/>
      <c r="V83" s="311"/>
      <c r="W83" s="311"/>
      <c r="X83" s="312"/>
    </row>
    <row r="84" spans="2:24" ht="22.5" customHeight="1">
      <c r="B84" s="2"/>
      <c r="C84" s="307" t="s">
        <v>117</v>
      </c>
      <c r="D84" s="308"/>
      <c r="E84" s="308"/>
      <c r="F84" s="309"/>
      <c r="G84" s="325" t="s">
        <v>118</v>
      </c>
      <c r="H84" s="325"/>
      <c r="I84" s="326"/>
      <c r="J84" s="327"/>
      <c r="K84" s="327"/>
      <c r="L84" s="328"/>
      <c r="M84" s="325" t="s">
        <v>34</v>
      </c>
      <c r="N84" s="325"/>
      <c r="O84" s="318"/>
      <c r="P84" s="319"/>
      <c r="Q84" s="319"/>
      <c r="R84" s="320"/>
      <c r="S84" s="333" t="s">
        <v>119</v>
      </c>
      <c r="T84" s="334"/>
      <c r="U84" s="321" t="s">
        <v>120</v>
      </c>
      <c r="V84" s="322"/>
      <c r="W84" s="323"/>
      <c r="X84" s="324"/>
    </row>
    <row r="85" spans="2:24" ht="22.5" customHeight="1">
      <c r="B85" s="2"/>
      <c r="C85" s="307" t="s">
        <v>121</v>
      </c>
      <c r="D85" s="308"/>
      <c r="E85" s="308"/>
      <c r="F85" s="309"/>
      <c r="G85" s="325" t="s">
        <v>122</v>
      </c>
      <c r="H85" s="325"/>
      <c r="I85" s="326" t="s">
        <v>123</v>
      </c>
      <c r="J85" s="327"/>
      <c r="K85" s="327"/>
      <c r="L85" s="328"/>
      <c r="M85" s="329"/>
      <c r="N85" s="329"/>
      <c r="O85" s="330"/>
      <c r="P85" s="331"/>
      <c r="Q85" s="331"/>
      <c r="R85" s="332"/>
      <c r="S85" s="333" t="s">
        <v>124</v>
      </c>
      <c r="T85" s="334"/>
      <c r="U85" s="326" t="s">
        <v>125</v>
      </c>
      <c r="V85" s="327"/>
      <c r="W85" s="327"/>
      <c r="X85" s="328"/>
    </row>
    <row r="86" spans="2:24" ht="22.5" customHeight="1">
      <c r="B86" s="2"/>
      <c r="C86" s="307" t="s">
        <v>126</v>
      </c>
      <c r="D86" s="308"/>
      <c r="E86" s="308"/>
      <c r="F86" s="309"/>
      <c r="G86" s="318"/>
      <c r="H86" s="319"/>
      <c r="I86" s="319"/>
      <c r="J86" s="319"/>
      <c r="K86" s="319"/>
      <c r="L86" s="319"/>
      <c r="M86" s="319"/>
      <c r="N86" s="319"/>
      <c r="O86" s="319"/>
      <c r="P86" s="319"/>
      <c r="Q86" s="319"/>
      <c r="R86" s="319"/>
      <c r="S86" s="319"/>
      <c r="T86" s="319"/>
      <c r="U86" s="319"/>
      <c r="V86" s="319"/>
      <c r="W86" s="319"/>
      <c r="X86" s="320"/>
    </row>
    <row r="87" spans="2:24" ht="22.5" customHeight="1">
      <c r="B87" s="2"/>
      <c r="C87" s="307" t="s">
        <v>127</v>
      </c>
      <c r="D87" s="308"/>
      <c r="E87" s="308"/>
      <c r="F87" s="309"/>
      <c r="G87" s="318" t="s">
        <v>125</v>
      </c>
      <c r="H87" s="319"/>
      <c r="I87" s="319"/>
      <c r="J87" s="319"/>
      <c r="K87" s="319"/>
      <c r="L87" s="319"/>
      <c r="M87" s="319"/>
      <c r="N87" s="319"/>
      <c r="O87" s="319"/>
      <c r="P87" s="319"/>
      <c r="Q87" s="319"/>
      <c r="R87" s="319"/>
      <c r="S87" s="319"/>
      <c r="T87" s="319"/>
      <c r="U87" s="319"/>
      <c r="V87" s="319"/>
      <c r="W87" s="319"/>
      <c r="X87" s="320"/>
    </row>
    <row r="88" spans="2:24" ht="18.75" customHeight="1">
      <c r="B88" s="2"/>
      <c r="C88" s="2"/>
      <c r="D88" s="2"/>
      <c r="E88" s="2"/>
      <c r="F88" s="2"/>
      <c r="G88" s="2"/>
      <c r="H88" s="2"/>
      <c r="I88" s="2"/>
      <c r="J88" s="2"/>
      <c r="K88" s="2"/>
      <c r="L88" s="2"/>
      <c r="M88" s="2"/>
      <c r="N88" s="2"/>
      <c r="O88" s="2"/>
      <c r="P88" s="2"/>
      <c r="Q88" s="2"/>
      <c r="R88" s="2"/>
      <c r="S88" s="2"/>
      <c r="T88" s="2"/>
      <c r="U88" s="2"/>
      <c r="V88" s="2"/>
      <c r="W88" s="2"/>
      <c r="X88" s="2"/>
    </row>
    <row r="89" spans="2:24" ht="18.75" customHeight="1">
      <c r="B89" s="2"/>
      <c r="C89" s="5"/>
      <c r="D89" s="2"/>
      <c r="E89" s="2"/>
      <c r="F89" s="2"/>
      <c r="G89" s="2"/>
      <c r="H89" s="2"/>
      <c r="I89" s="2"/>
      <c r="J89" s="2"/>
      <c r="K89" s="2"/>
      <c r="L89" s="2"/>
      <c r="M89" s="2"/>
      <c r="N89" s="2"/>
      <c r="O89" s="2"/>
      <c r="P89" s="2"/>
      <c r="Q89" s="2"/>
      <c r="R89" s="2"/>
      <c r="S89" s="2"/>
      <c r="T89" s="2"/>
      <c r="U89" s="2"/>
      <c r="V89" s="2"/>
      <c r="W89" s="2"/>
      <c r="X89" s="2"/>
    </row>
    <row r="90" spans="2:24">
      <c r="B90" s="2"/>
      <c r="C90" s="2"/>
      <c r="D90" s="2"/>
      <c r="E90" s="2"/>
      <c r="F90" s="2"/>
      <c r="G90" s="2"/>
      <c r="H90" s="2"/>
      <c r="I90" s="2"/>
      <c r="J90" s="2"/>
      <c r="K90" s="2"/>
      <c r="L90" s="2"/>
      <c r="M90" s="2"/>
      <c r="N90" s="2"/>
      <c r="O90" s="2"/>
      <c r="P90" s="2"/>
      <c r="Q90" s="2"/>
      <c r="R90" s="2"/>
      <c r="S90" s="2"/>
      <c r="T90" s="2"/>
      <c r="U90" s="2"/>
      <c r="V90" s="2"/>
      <c r="W90" s="2"/>
      <c r="X90" s="2"/>
    </row>
    <row r="95" spans="2:24" s="3" customFormat="1" hidden="1">
      <c r="C95" s="4" t="s">
        <v>128</v>
      </c>
      <c r="G95" s="3" t="s">
        <v>129</v>
      </c>
    </row>
    <row r="96" spans="2:24" s="3" customFormat="1" hidden="1">
      <c r="C96" s="4" t="s">
        <v>130</v>
      </c>
    </row>
    <row r="97" spans="3:3" s="3" customFormat="1" hidden="1">
      <c r="C97" s="4" t="s">
        <v>131</v>
      </c>
    </row>
    <row r="98" spans="3:3" s="3" customFormat="1" hidden="1">
      <c r="C98" s="4" t="s">
        <v>132</v>
      </c>
    </row>
    <row r="99" spans="3:3" s="3" customFormat="1" hidden="1"/>
    <row r="100" spans="3:3" s="3" customFormat="1" hidden="1">
      <c r="C100" s="4" t="s">
        <v>133</v>
      </c>
    </row>
    <row r="101" spans="3:3" s="3" customFormat="1" hidden="1">
      <c r="C101" s="4" t="s">
        <v>134</v>
      </c>
    </row>
    <row r="102" spans="3:3" s="3" customFormat="1" hidden="1">
      <c r="C102" s="4" t="s">
        <v>135</v>
      </c>
    </row>
    <row r="103" spans="3:3" s="3" customFormat="1" hidden="1">
      <c r="C103" s="4" t="s">
        <v>136</v>
      </c>
    </row>
    <row r="104" spans="3:3" s="3" customFormat="1" hidden="1">
      <c r="C104" s="4" t="s">
        <v>137</v>
      </c>
    </row>
    <row r="105" spans="3:3" s="3" customFormat="1" hidden="1">
      <c r="C105" s="4" t="s">
        <v>138</v>
      </c>
    </row>
    <row r="106" spans="3:3" s="3" customFormat="1" hidden="1">
      <c r="C106" s="4" t="s">
        <v>139</v>
      </c>
    </row>
    <row r="107" spans="3:3" s="3" customFormat="1" hidden="1">
      <c r="C107" s="4" t="s">
        <v>140</v>
      </c>
    </row>
    <row r="108" spans="3:3" s="3" customFormat="1">
      <c r="C108" s="4"/>
    </row>
  </sheetData>
  <sheetProtection algorithmName="SHA-512" hashValue="13a4iR0sM2qQNAeo/kEaA3zpXa1cQWfdZCe1xjK0+1vwmZKBW7iVzR6DKBe2XdeRICDuLQSJFJCmgnGcjSIHlg==" saltValue="NOd3CGDH5ol9gnjexlinLA==" spinCount="100000" sheet="1" formatCells="0" formatColumns="0" formatRows="0"/>
  <mergeCells count="280">
    <mergeCell ref="J47:L48"/>
    <mergeCell ref="G47:H48"/>
    <mergeCell ref="C47:F48"/>
    <mergeCell ref="C41:F42"/>
    <mergeCell ref="G58:H58"/>
    <mergeCell ref="I58:K58"/>
    <mergeCell ref="G59:H59"/>
    <mergeCell ref="I59:K59"/>
    <mergeCell ref="I64:K64"/>
    <mergeCell ref="L64:N64"/>
    <mergeCell ref="G76:I76"/>
    <mergeCell ref="J71:K71"/>
    <mergeCell ref="C69:F72"/>
    <mergeCell ref="D75:E75"/>
    <mergeCell ref="J73:K73"/>
    <mergeCell ref="M73:N73"/>
    <mergeCell ref="C61:F64"/>
    <mergeCell ref="D58:E59"/>
    <mergeCell ref="C49:F50"/>
    <mergeCell ref="G49:H50"/>
    <mergeCell ref="J77:M77"/>
    <mergeCell ref="O77:X77"/>
    <mergeCell ref="G72:I72"/>
    <mergeCell ref="P7:S7"/>
    <mergeCell ref="T7:U7"/>
    <mergeCell ref="V7:X7"/>
    <mergeCell ref="P73:Q73"/>
    <mergeCell ref="J74:K74"/>
    <mergeCell ref="M74:N74"/>
    <mergeCell ref="P74:Q74"/>
    <mergeCell ref="S73:X73"/>
    <mergeCell ref="J76:K76"/>
    <mergeCell ref="M70:N70"/>
    <mergeCell ref="M72:N72"/>
    <mergeCell ref="M75:N75"/>
    <mergeCell ref="M76:N76"/>
    <mergeCell ref="O56:P56"/>
    <mergeCell ref="Q56:U56"/>
    <mergeCell ref="L59:N59"/>
    <mergeCell ref="V59:X59"/>
    <mergeCell ref="V56:X56"/>
    <mergeCell ref="L57:N57"/>
    <mergeCell ref="Q57:U57"/>
    <mergeCell ref="G34:N35"/>
    <mergeCell ref="C87:F87"/>
    <mergeCell ref="G87:X87"/>
    <mergeCell ref="Q58:U58"/>
    <mergeCell ref="V58:X58"/>
    <mergeCell ref="W61:X61"/>
    <mergeCell ref="W62:X62"/>
    <mergeCell ref="W63:X63"/>
    <mergeCell ref="W64:X64"/>
    <mergeCell ref="W65:X65"/>
    <mergeCell ref="W66:X66"/>
    <mergeCell ref="W67:X67"/>
    <mergeCell ref="P71:Q71"/>
    <mergeCell ref="P72:Q72"/>
    <mergeCell ref="P75:Q75"/>
    <mergeCell ref="P76:Q76"/>
    <mergeCell ref="S75:X75"/>
    <mergeCell ref="S76:X76"/>
    <mergeCell ref="P70:R70"/>
    <mergeCell ref="J72:K72"/>
    <mergeCell ref="J75:K75"/>
    <mergeCell ref="J70:K70"/>
    <mergeCell ref="M71:N71"/>
    <mergeCell ref="D66:E67"/>
    <mergeCell ref="G71:I71"/>
    <mergeCell ref="V53:X53"/>
    <mergeCell ref="L54:N54"/>
    <mergeCell ref="O54:P54"/>
    <mergeCell ref="Q54:U54"/>
    <mergeCell ref="V54:X54"/>
    <mergeCell ref="L55:N55"/>
    <mergeCell ref="O55:P55"/>
    <mergeCell ref="Q55:U55"/>
    <mergeCell ref="V55:X55"/>
    <mergeCell ref="R2:S2"/>
    <mergeCell ref="T2:X2"/>
    <mergeCell ref="C3:F3"/>
    <mergeCell ref="N5:O5"/>
    <mergeCell ref="P5:X5"/>
    <mergeCell ref="N6:O6"/>
    <mergeCell ref="P6:X6"/>
    <mergeCell ref="C45:F46"/>
    <mergeCell ref="G26:L26"/>
    <mergeCell ref="K18:L18"/>
    <mergeCell ref="M18:X18"/>
    <mergeCell ref="G19:H19"/>
    <mergeCell ref="I19:N19"/>
    <mergeCell ref="Q23:X23"/>
    <mergeCell ref="G24:H24"/>
    <mergeCell ref="I24:N24"/>
    <mergeCell ref="O24:P24"/>
    <mergeCell ref="Q24:X24"/>
    <mergeCell ref="M26:X26"/>
    <mergeCell ref="G23:H23"/>
    <mergeCell ref="I23:N23"/>
    <mergeCell ref="O23:P23"/>
    <mergeCell ref="G27:H27"/>
    <mergeCell ref="I27:N27"/>
    <mergeCell ref="N7:O7"/>
    <mergeCell ref="C9:X9"/>
    <mergeCell ref="C11:X11"/>
    <mergeCell ref="C12:X12"/>
    <mergeCell ref="C13:F14"/>
    <mergeCell ref="G13:X14"/>
    <mergeCell ref="C16:F17"/>
    <mergeCell ref="G16:X17"/>
    <mergeCell ref="G45:H46"/>
    <mergeCell ref="G22:H22"/>
    <mergeCell ref="M5:M7"/>
    <mergeCell ref="O27:P27"/>
    <mergeCell ref="Q27:X27"/>
    <mergeCell ref="J45:L46"/>
    <mergeCell ref="O19:P19"/>
    <mergeCell ref="Q19:X19"/>
    <mergeCell ref="G20:H20"/>
    <mergeCell ref="I20:N20"/>
    <mergeCell ref="O20:P20"/>
    <mergeCell ref="Q20:X20"/>
    <mergeCell ref="C18:F20"/>
    <mergeCell ref="G18:H18"/>
    <mergeCell ref="I18:J18"/>
    <mergeCell ref="C15:F15"/>
    <mergeCell ref="C28:F28"/>
    <mergeCell ref="S32:X32"/>
    <mergeCell ref="G21:P21"/>
    <mergeCell ref="Q21:X21"/>
    <mergeCell ref="S39:X39"/>
    <mergeCell ref="S29:X30"/>
    <mergeCell ref="S31:X31"/>
    <mergeCell ref="C21:F24"/>
    <mergeCell ref="I22:J22"/>
    <mergeCell ref="K22:L22"/>
    <mergeCell ref="M22:X22"/>
    <mergeCell ref="C25:F27"/>
    <mergeCell ref="G25:N25"/>
    <mergeCell ref="O25:X25"/>
    <mergeCell ref="G30:N33"/>
    <mergeCell ref="G36:H37"/>
    <mergeCell ref="I36:N37"/>
    <mergeCell ref="O49:R50"/>
    <mergeCell ref="T49:W50"/>
    <mergeCell ref="S49:S50"/>
    <mergeCell ref="M49:N50"/>
    <mergeCell ref="C51:F52"/>
    <mergeCell ref="G53:H53"/>
    <mergeCell ref="I53:K53"/>
    <mergeCell ref="G57:H57"/>
    <mergeCell ref="I57:K57"/>
    <mergeCell ref="G56:H56"/>
    <mergeCell ref="I56:K56"/>
    <mergeCell ref="C53:F56"/>
    <mergeCell ref="D57:E57"/>
    <mergeCell ref="G54:H54"/>
    <mergeCell ref="I54:K54"/>
    <mergeCell ref="G51:H52"/>
    <mergeCell ref="J51:L52"/>
    <mergeCell ref="G55:H55"/>
    <mergeCell ref="I55:K55"/>
    <mergeCell ref="L53:N53"/>
    <mergeCell ref="L56:N56"/>
    <mergeCell ref="M51:N52"/>
    <mergeCell ref="O53:P53"/>
    <mergeCell ref="Q53:U53"/>
    <mergeCell ref="O58:P58"/>
    <mergeCell ref="Q65:U65"/>
    <mergeCell ref="G64:H64"/>
    <mergeCell ref="C86:F86"/>
    <mergeCell ref="G86:X86"/>
    <mergeCell ref="U84:V84"/>
    <mergeCell ref="W84:X84"/>
    <mergeCell ref="C85:F85"/>
    <mergeCell ref="G85:H85"/>
    <mergeCell ref="I85:L85"/>
    <mergeCell ref="M85:N85"/>
    <mergeCell ref="O85:R85"/>
    <mergeCell ref="S85:T85"/>
    <mergeCell ref="U85:X85"/>
    <mergeCell ref="C84:F84"/>
    <mergeCell ref="G84:H84"/>
    <mergeCell ref="I84:L84"/>
    <mergeCell ref="M84:N84"/>
    <mergeCell ref="O84:R84"/>
    <mergeCell ref="S84:T84"/>
    <mergeCell ref="D65:E65"/>
    <mergeCell ref="D76:E77"/>
    <mergeCell ref="Q63:U63"/>
    <mergeCell ref="G77:I77"/>
    <mergeCell ref="I61:K61"/>
    <mergeCell ref="L61:N61"/>
    <mergeCell ref="O61:P61"/>
    <mergeCell ref="C83:F83"/>
    <mergeCell ref="G83:X83"/>
    <mergeCell ref="G75:I75"/>
    <mergeCell ref="M47:N48"/>
    <mergeCell ref="O47:X48"/>
    <mergeCell ref="G65:H65"/>
    <mergeCell ref="I65:K65"/>
    <mergeCell ref="L65:N65"/>
    <mergeCell ref="O65:P65"/>
    <mergeCell ref="G68:X68"/>
    <mergeCell ref="V57:X57"/>
    <mergeCell ref="L58:N58"/>
    <mergeCell ref="G73:I73"/>
    <mergeCell ref="G67:H67"/>
    <mergeCell ref="I67:K67"/>
    <mergeCell ref="L67:N67"/>
    <mergeCell ref="G66:H66"/>
    <mergeCell ref="I66:K66"/>
    <mergeCell ref="L66:N66"/>
    <mergeCell ref="O66:P66"/>
    <mergeCell ref="Q66:U66"/>
    <mergeCell ref="C78:F80"/>
    <mergeCell ref="G78:X80"/>
    <mergeCell ref="C29:F40"/>
    <mergeCell ref="P33:P40"/>
    <mergeCell ref="Q33:R33"/>
    <mergeCell ref="Q34:R34"/>
    <mergeCell ref="Q35:R35"/>
    <mergeCell ref="Q36:R36"/>
    <mergeCell ref="Q37:R37"/>
    <mergeCell ref="Q38:R38"/>
    <mergeCell ref="Q39:R39"/>
    <mergeCell ref="Q40:R40"/>
    <mergeCell ref="G29:H29"/>
    <mergeCell ref="I29:N29"/>
    <mergeCell ref="P29:R30"/>
    <mergeCell ref="G38:N38"/>
    <mergeCell ref="P32:R32"/>
    <mergeCell ref="G74:I74"/>
    <mergeCell ref="O67:P67"/>
    <mergeCell ref="L62:N62"/>
    <mergeCell ref="O62:P62"/>
    <mergeCell ref="J49:L50"/>
    <mergeCell ref="G69:X69"/>
    <mergeCell ref="O57:P57"/>
    <mergeCell ref="G15:X15"/>
    <mergeCell ref="M45:N46"/>
    <mergeCell ref="O45:X46"/>
    <mergeCell ref="S33:X33"/>
    <mergeCell ref="S34:X34"/>
    <mergeCell ref="S35:X35"/>
    <mergeCell ref="S36:X36"/>
    <mergeCell ref="S37:X37"/>
    <mergeCell ref="S38:X38"/>
    <mergeCell ref="H39:N39"/>
    <mergeCell ref="H40:N40"/>
    <mergeCell ref="P31:R31"/>
    <mergeCell ref="G28:H28"/>
    <mergeCell ref="I28:X28"/>
    <mergeCell ref="S40:X40"/>
    <mergeCell ref="G41:N41"/>
    <mergeCell ref="O41:X41"/>
    <mergeCell ref="G42:X42"/>
    <mergeCell ref="O64:P64"/>
    <mergeCell ref="Q64:U64"/>
    <mergeCell ref="O59:P59"/>
    <mergeCell ref="U71:X71"/>
    <mergeCell ref="S71:T71"/>
    <mergeCell ref="U72:X72"/>
    <mergeCell ref="S72:T72"/>
    <mergeCell ref="X49:X50"/>
    <mergeCell ref="Q62:U62"/>
    <mergeCell ref="O51:P51"/>
    <mergeCell ref="O52:P52"/>
    <mergeCell ref="Q52:X52"/>
    <mergeCell ref="Q51:X51"/>
    <mergeCell ref="Q59:U59"/>
    <mergeCell ref="G60:X60"/>
    <mergeCell ref="G63:H63"/>
    <mergeCell ref="I63:K63"/>
    <mergeCell ref="L63:N63"/>
    <mergeCell ref="O63:P63"/>
    <mergeCell ref="Q61:U61"/>
    <mergeCell ref="G62:H62"/>
    <mergeCell ref="I62:K62"/>
    <mergeCell ref="Q67:U67"/>
    <mergeCell ref="G61:H61"/>
  </mergeCells>
  <phoneticPr fontId="18"/>
  <conditionalFormatting sqref="D58:E59">
    <cfRule type="expression" dxfId="90" priority="10">
      <formula>$Y$53=TRUE</formula>
    </cfRule>
  </conditionalFormatting>
  <conditionalFormatting sqref="D66:E67">
    <cfRule type="expression" dxfId="89" priority="9">
      <formula>$Y$61=TRUE</formula>
    </cfRule>
  </conditionalFormatting>
  <conditionalFormatting sqref="D76:E77">
    <cfRule type="expression" dxfId="88" priority="8">
      <formula>$Y$70=TRUE</formula>
    </cfRule>
  </conditionalFormatting>
  <conditionalFormatting sqref="G15">
    <cfRule type="expression" dxfId="87" priority="73">
      <formula>$G$15&lt;&gt;""</formula>
    </cfRule>
  </conditionalFormatting>
  <conditionalFormatting sqref="G39">
    <cfRule type="expression" dxfId="86" priority="120">
      <formula>$Y$39=TRUE</formula>
    </cfRule>
  </conditionalFormatting>
  <conditionalFormatting sqref="G40">
    <cfRule type="expression" dxfId="85" priority="119">
      <formula>$Y$40=TRUE</formula>
    </cfRule>
  </conditionalFormatting>
  <conditionalFormatting sqref="G68">
    <cfRule type="expression" dxfId="84" priority="114">
      <formula>$I$59&lt;&gt;""</formula>
    </cfRule>
  </conditionalFormatting>
  <conditionalFormatting sqref="G13:X14">
    <cfRule type="expression" dxfId="83" priority="177">
      <formula>AND($G$13&lt;&gt;"",$G$13&lt;&gt;"〇〇の研究")</formula>
    </cfRule>
  </conditionalFormatting>
  <conditionalFormatting sqref="G16:X17">
    <cfRule type="expression" dxfId="82" priority="22">
      <formula>$G16&lt;&gt;""</formula>
    </cfRule>
  </conditionalFormatting>
  <conditionalFormatting sqref="G22:X24">
    <cfRule type="expression" dxfId="81" priority="76">
      <formula>$Q$21&lt;&gt;"異なる（以下に記入して下さい）"</formula>
    </cfRule>
  </conditionalFormatting>
  <conditionalFormatting sqref="G26:X27">
    <cfRule type="expression" dxfId="80" priority="19">
      <formula>$O$25&lt;&gt;"異なる（以下に記入して下さい）"</formula>
    </cfRule>
  </conditionalFormatting>
  <conditionalFormatting sqref="G53:X60">
    <cfRule type="expression" dxfId="79" priority="35">
      <formula>$Y$53=FALSE</formula>
    </cfRule>
  </conditionalFormatting>
  <conditionalFormatting sqref="G61:X68">
    <cfRule type="expression" dxfId="78" priority="34">
      <formula>$Y$61=FALSE</formula>
    </cfRule>
  </conditionalFormatting>
  <conditionalFormatting sqref="G69:X77">
    <cfRule type="expression" dxfId="77" priority="50">
      <formula>$Y$70=FALSE</formula>
    </cfRule>
  </conditionalFormatting>
  <conditionalFormatting sqref="G78:X80">
    <cfRule type="expression" dxfId="76" priority="118">
      <formula>$G$78&lt;&gt;""</formula>
    </cfRule>
  </conditionalFormatting>
  <conditionalFormatting sqref="I29">
    <cfRule type="expression" dxfId="75" priority="4">
      <formula>$I$59&lt;&gt;"選択してください"</formula>
    </cfRule>
  </conditionalFormatting>
  <conditionalFormatting sqref="I36">
    <cfRule type="containsText" dxfId="74" priority="1" operator="containsText" text="選択してください">
      <formula>NOT(ISERROR(SEARCH("選択してください",I36)))</formula>
    </cfRule>
  </conditionalFormatting>
  <conditionalFormatting sqref="I18:J18">
    <cfRule type="expression" dxfId="73" priority="32">
      <formula>I18&lt;&gt;"〒"</formula>
    </cfRule>
  </conditionalFormatting>
  <conditionalFormatting sqref="I22:J22">
    <cfRule type="expression" dxfId="72" priority="82">
      <formula>I22&lt;&gt;"〒"</formula>
    </cfRule>
  </conditionalFormatting>
  <conditionalFormatting sqref="I54:K54">
    <cfRule type="expression" dxfId="71" priority="170">
      <formula>I54&lt;&gt;""</formula>
    </cfRule>
  </conditionalFormatting>
  <conditionalFormatting sqref="I55:K55">
    <cfRule type="expression" dxfId="70" priority="60">
      <formula>$I$55&lt;&gt;""</formula>
    </cfRule>
  </conditionalFormatting>
  <conditionalFormatting sqref="I56:K56">
    <cfRule type="expression" dxfId="69" priority="41">
      <formula>$I$56&lt;&gt;""</formula>
    </cfRule>
  </conditionalFormatting>
  <conditionalFormatting sqref="I57:K57">
    <cfRule type="expression" dxfId="68" priority="135">
      <formula>$I$57&lt;&gt;""</formula>
    </cfRule>
  </conditionalFormatting>
  <conditionalFormatting sqref="I58:K58">
    <cfRule type="expression" dxfId="67" priority="134">
      <formula>$I$58&lt;&gt;""</formula>
    </cfRule>
  </conditionalFormatting>
  <conditionalFormatting sqref="I59:K59">
    <cfRule type="expression" dxfId="66" priority="138">
      <formula>I59&lt;&gt;""</formula>
    </cfRule>
  </conditionalFormatting>
  <conditionalFormatting sqref="I62:K62">
    <cfRule type="expression" dxfId="65" priority="166">
      <formula>I62&lt;&gt;""</formula>
    </cfRule>
  </conditionalFormatting>
  <conditionalFormatting sqref="I63:K63">
    <cfRule type="expression" dxfId="64" priority="59">
      <formula>$I$63&lt;&gt;""</formula>
    </cfRule>
  </conditionalFormatting>
  <conditionalFormatting sqref="I64:K64">
    <cfRule type="expression" dxfId="63" priority="40">
      <formula>$I$64&lt;&gt;""</formula>
    </cfRule>
  </conditionalFormatting>
  <conditionalFormatting sqref="I65:K65">
    <cfRule type="expression" dxfId="62" priority="39">
      <formula>$I$65&lt;&gt;""</formula>
    </cfRule>
  </conditionalFormatting>
  <conditionalFormatting sqref="I66:K66">
    <cfRule type="expression" dxfId="61" priority="38">
      <formula>$I$66&lt;&gt;""</formula>
    </cfRule>
  </conditionalFormatting>
  <conditionalFormatting sqref="I67:K67">
    <cfRule type="expression" dxfId="60" priority="37">
      <formula>$I$67&lt;&gt;""</formula>
    </cfRule>
  </conditionalFormatting>
  <conditionalFormatting sqref="I45:L46">
    <cfRule type="expression" dxfId="59" priority="13">
      <formula>$Y$45=TRUE</formula>
    </cfRule>
  </conditionalFormatting>
  <conditionalFormatting sqref="I47:L48">
    <cfRule type="expression" dxfId="58" priority="14">
      <formula>$Y$47=TRUE</formula>
    </cfRule>
  </conditionalFormatting>
  <conditionalFormatting sqref="I49:L50">
    <cfRule type="expression" dxfId="57" priority="12">
      <formula>$Y$49=TRUE</formula>
    </cfRule>
  </conditionalFormatting>
  <conditionalFormatting sqref="I51:L52">
    <cfRule type="expression" dxfId="56" priority="11">
      <formula>$Y$51=TRUE</formula>
    </cfRule>
  </conditionalFormatting>
  <conditionalFormatting sqref="I19:N20">
    <cfRule type="expression" dxfId="55" priority="27">
      <formula>I19&lt;&gt;""</formula>
    </cfRule>
  </conditionalFormatting>
  <conditionalFormatting sqref="I23:N24">
    <cfRule type="expression" dxfId="54" priority="79">
      <formula>I23&lt;&gt;""</formula>
    </cfRule>
  </conditionalFormatting>
  <conditionalFormatting sqref="I27:N27">
    <cfRule type="expression" dxfId="53" priority="152">
      <formula>I27&lt;&gt;""</formula>
    </cfRule>
  </conditionalFormatting>
  <conditionalFormatting sqref="I29:N29">
    <cfRule type="cellIs" dxfId="52" priority="3" operator="equal">
      <formula>"選択してください"</formula>
    </cfRule>
  </conditionalFormatting>
  <conditionalFormatting sqref="J71:K71">
    <cfRule type="expression" dxfId="51" priority="56">
      <formula>$J$71&lt;&gt;""</formula>
    </cfRule>
  </conditionalFormatting>
  <conditionalFormatting sqref="J72:K74">
    <cfRule type="expression" dxfId="50" priority="55">
      <formula>$J72&lt;&gt;""</formula>
    </cfRule>
  </conditionalFormatting>
  <conditionalFormatting sqref="J75:K75">
    <cfRule type="expression" dxfId="49" priority="54">
      <formula>$J$75&lt;&gt;""</formula>
    </cfRule>
  </conditionalFormatting>
  <conditionalFormatting sqref="L62:U67">
    <cfRule type="expression" dxfId="48" priority="126">
      <formula>L62&lt;&gt;""</formula>
    </cfRule>
  </conditionalFormatting>
  <conditionalFormatting sqref="L54:X59">
    <cfRule type="expression" dxfId="47" priority="44">
      <formula>L54&lt;&gt;""</formula>
    </cfRule>
  </conditionalFormatting>
  <conditionalFormatting sqref="M71:N71">
    <cfRule type="expression" dxfId="46" priority="53">
      <formula>$M$71&lt;&gt;""</formula>
    </cfRule>
  </conditionalFormatting>
  <conditionalFormatting sqref="M72:N74">
    <cfRule type="expression" dxfId="45" priority="52">
      <formula>$M72&lt;&gt;""</formula>
    </cfRule>
  </conditionalFormatting>
  <conditionalFormatting sqref="M75:N75">
    <cfRule type="expression" dxfId="44" priority="51">
      <formula>$M$75&lt;&gt;""</formula>
    </cfRule>
  </conditionalFormatting>
  <conditionalFormatting sqref="M49:O49 S49:T49 X49 M50:N50">
    <cfRule type="expression" dxfId="43" priority="65">
      <formula>$Y$49=FALSE</formula>
    </cfRule>
  </conditionalFormatting>
  <conditionalFormatting sqref="M51:Q52">
    <cfRule type="expression" dxfId="42" priority="61">
      <formula>$Y$51=FALSE</formula>
    </cfRule>
  </conditionalFormatting>
  <conditionalFormatting sqref="M18:X18">
    <cfRule type="expression" dxfId="41" priority="30">
      <formula>M18&lt;&gt;""</formula>
    </cfRule>
  </conditionalFormatting>
  <conditionalFormatting sqref="M22:X22">
    <cfRule type="expression" dxfId="40" priority="81">
      <formula>M22&lt;&gt;""</formula>
    </cfRule>
  </conditionalFormatting>
  <conditionalFormatting sqref="M26:X26">
    <cfRule type="expression" dxfId="39" priority="151">
      <formula>M26&lt;&gt;""</formula>
    </cfRule>
  </conditionalFormatting>
  <conditionalFormatting sqref="M45:X46">
    <cfRule type="expression" dxfId="38" priority="71">
      <formula>$Y$45=FALSE</formula>
    </cfRule>
  </conditionalFormatting>
  <conditionalFormatting sqref="M47:X48">
    <cfRule type="expression" dxfId="37" priority="68">
      <formula>$Y$47=FALSE</formula>
    </cfRule>
  </conditionalFormatting>
  <conditionalFormatting sqref="O49 S49:T49 X49">
    <cfRule type="expression" dxfId="36" priority="66">
      <formula>$T$49&lt;&gt;""</formula>
    </cfRule>
  </conditionalFormatting>
  <conditionalFormatting sqref="O29:P29 S29 O30 O31:S31 O32:P32 S32 O33:S40">
    <cfRule type="expression" dxfId="35" priority="16">
      <formula>$Y$40=FALSE</formula>
    </cfRule>
  </conditionalFormatting>
  <conditionalFormatting sqref="O25:X25">
    <cfRule type="expression" dxfId="34" priority="20">
      <formula>$O25&lt;&gt;"選択してください"</formula>
    </cfRule>
  </conditionalFormatting>
  <conditionalFormatting sqref="O41:X41">
    <cfRule type="expression" dxfId="33" priority="6">
      <formula>$O41&lt;&gt;"選択してください"</formula>
    </cfRule>
  </conditionalFormatting>
  <conditionalFormatting sqref="O45:X46">
    <cfRule type="expression" dxfId="32" priority="72">
      <formula>$O$45&lt;&gt;""</formula>
    </cfRule>
  </conditionalFormatting>
  <conditionalFormatting sqref="O47:X48">
    <cfRule type="expression" dxfId="31" priority="69">
      <formula>$O$47&lt;&gt;""</formula>
    </cfRule>
  </conditionalFormatting>
  <conditionalFormatting sqref="P7:S7">
    <cfRule type="expression" dxfId="30" priority="17">
      <formula>$P$7&lt;&gt;""</formula>
    </cfRule>
  </conditionalFormatting>
  <conditionalFormatting sqref="P5:X5">
    <cfRule type="expression" dxfId="29" priority="179">
      <formula>$P$5&lt;&gt;""</formula>
    </cfRule>
  </conditionalFormatting>
  <conditionalFormatting sqref="P6:X6">
    <cfRule type="expression" dxfId="28" priority="178">
      <formula>P6&lt;&gt;""</formula>
    </cfRule>
  </conditionalFormatting>
  <conditionalFormatting sqref="Q21">
    <cfRule type="expression" dxfId="27" priority="75">
      <formula>Q21&lt;&gt;"選択してください"</formula>
    </cfRule>
  </conditionalFormatting>
  <conditionalFormatting sqref="Q19:X20">
    <cfRule type="expression" dxfId="26" priority="24">
      <formula>Q19&lt;&gt;""</formula>
    </cfRule>
  </conditionalFormatting>
  <conditionalFormatting sqref="Q23:X24">
    <cfRule type="expression" dxfId="25" priority="77">
      <formula>Q23&lt;&gt;""</formula>
    </cfRule>
  </conditionalFormatting>
  <conditionalFormatting sqref="Q27:X27">
    <cfRule type="expression" dxfId="24" priority="146">
      <formula>Q27&lt;&gt;""</formula>
    </cfRule>
  </conditionalFormatting>
  <conditionalFormatting sqref="Q51:X52">
    <cfRule type="expression" dxfId="23" priority="63">
      <formula>OR($Q$51&lt;&gt;"",$Q$52&lt;&gt;"")</formula>
    </cfRule>
  </conditionalFormatting>
  <conditionalFormatting sqref="S29">
    <cfRule type="expression" dxfId="22" priority="113">
      <formula>$Y$40=TRUE</formula>
    </cfRule>
    <cfRule type="expression" dxfId="21" priority="112">
      <formula>S29&lt;&gt;""</formula>
    </cfRule>
  </conditionalFormatting>
  <conditionalFormatting sqref="S32:X32">
    <cfRule type="expression" dxfId="20" priority="93">
      <formula>$S$32&lt;&gt;""</formula>
    </cfRule>
  </conditionalFormatting>
  <conditionalFormatting sqref="S33:X39">
    <cfRule type="expression" dxfId="19" priority="96">
      <formula>$S$40&gt;0</formula>
    </cfRule>
  </conditionalFormatting>
  <conditionalFormatting sqref="S73:X73">
    <cfRule type="expression" dxfId="18" priority="57">
      <formula>($P$71+$P$72)*0.3&gt;$P$73</formula>
    </cfRule>
  </conditionalFormatting>
  <conditionalFormatting sqref="T2:X2">
    <cfRule type="expression" dxfId="17" priority="180">
      <formula>$T$2&lt;&gt;""</formula>
    </cfRule>
  </conditionalFormatting>
  <conditionalFormatting sqref="V7">
    <cfRule type="expression" dxfId="15" priority="18">
      <formula>V7&lt;&gt;""</formula>
    </cfRule>
  </conditionalFormatting>
  <conditionalFormatting sqref="W62:X67">
    <cfRule type="expression" dxfId="14" priority="36">
      <formula>W62&lt;&gt;""</formula>
    </cfRule>
  </conditionalFormatting>
  <dataValidations count="17">
    <dataValidation type="list" allowBlank="1" showInputMessage="1" showErrorMessage="1" sqref="I85:L85 O85:R85 U85:X85" xr:uid="{8A555D68-1834-4060-93A7-E34B07B64240}">
      <formula1>"あり,なし"</formula1>
    </dataValidation>
    <dataValidation type="list" allowBlank="1" showInputMessage="1" showErrorMessage="1" sqref="U84:V84"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83:X83" xr:uid="{4FB5CAC2-C860-434F-B4A2-FEF39DCB89C8}">
      <formula1>1</formula1>
    </dataValidation>
    <dataValidation type="custom" errorStyle="warning" allowBlank="1" showInputMessage="1" showErrorMessage="1" errorTitle="入力規則" error="研究料月額36,600円で割り切れない金額が入力されています。" sqref="J75 O75 R75 L75" xr:uid="{A7B57CCA-17E3-4F75-B5A6-D6061A53C4AD}">
      <formula1>MOD(J75,36600)=0</formula1>
    </dataValidation>
    <dataValidation type="whole" operator="greaterThanOrEqual" allowBlank="1" showInputMessage="1" showErrorMessage="1" sqref="J71 P71"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75 L72:L74 O72:R74" xr:uid="{9C79CC21-1A99-4899-AC23-EA92FB20F8DD}">
      <formula1>L71*0.3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59:K59 I67:K67" xr:uid="{961899B8-CE42-4C45-8EAA-EC7D0C0E6BA3}"/>
    <dataValidation type="list" allowBlank="1" showInputMessage="1" showErrorMessage="1" sqref="G55:H59 G63:H67"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72:K74 M72:N74" xr:uid="{40B55044-84CD-4295-8CB2-2522D7B762AD}"/>
    <dataValidation type="list" errorStyle="warning" allowBlank="1" showInputMessage="1" showErrorMessage="1" promptTitle="研究料の計上をお願いします。" prompt="_x000a_企業等共同研究員は、企業等に在籍したまま共同研究のために本学に派遣される研究員を指します。該当する場合、本欄に○印を付し、右欄に本学への派遣期間を記入してください。_x000a__x000a_※月単位の受入となり、受入にかかる経費は研究員1人当たり月額36,600円が必要です。" sqref="V62:V67" xr:uid="{1511C6E2-FDC8-4CD6-9350-FF2DB18990B6}">
      <formula1>"×,○"</formula1>
    </dataValidation>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71:N71" xr:uid="{DB69A470-ECC2-499A-A77D-D540AC7E0E69}"/>
    <dataValidation errorStyle="warning" allowBlank="1" showInputMessage="1" showErrorMessage="1" errorTitle="入力規則" error="研究料月額36,600円で割り切れない金額が入力されています。" sqref="M75:N75" xr:uid="{35BA4642-BD37-4995-86A7-1769538EAB21}"/>
    <dataValidation type="list" allowBlank="1" showInputMessage="1" showErrorMessage="1" sqref="O41:X41" xr:uid="{78B4D31C-7148-4C41-B0C7-53F710340A45}">
      <formula1>"選択してください,電子契約（クラウドサイン：弁護士ドットコム株式会社）,紙媒体での契約"</formula1>
    </dataValidation>
    <dataValidation type="list" allowBlank="1" showInputMessage="1" showErrorMessage="1" sqref="I29:N29" xr:uid="{BB2CF12B-F3AE-4BD9-90ED-B6D8A785AAF4}">
      <formula1>"選択してください,大企業（外資系及び外国企業を除く）,中堅企業（外資系及び外国企業を除く）,中小企業（外資系及び外国企業を除く）,外資系企業,外国企業,その他"</formula1>
    </dataValidation>
  </dataValidations>
  <hyperlinks>
    <hyperlink ref="G68:X68" location="'【様式】別紙（研究担当者が７名以上の場合）'!D13" display="7名以上参画する場合は次シート「【様式】別紙（研究担当者が７名以上の場合）」に記載してください。" xr:uid="{B0FE1CD6-ECBE-4AA5-86BA-8DA6FE34C870}"/>
    <hyperlink ref="G60:X60" location="'【様式】別紙（研究担当者が７名以上の場合）'!D4" display="7名以上参画する場合は次シート「【様式】別紙（研究担当者が７名以上の場合）」に記載してください。" xr:uid="{B2D41F90-8BFA-4846-98C4-1E528AC1D704}"/>
    <hyperlink ref="P29:R30" location="業種番号一覧!C38" display="業種番号一覧!C38" xr:uid="{EFB3D83E-E018-4EF2-97D2-7F22A7570E0A}"/>
    <hyperlink ref="U71:X71" location="【様式】別紙2ＰＩ人件費積算シート!A1" display="【様式】別紙2ＰＩ人件費積算シート!A1" xr:uid="{E99711EC-AAD6-4B43-8EDD-0A362BC4A61D}"/>
    <hyperlink ref="G34" location="企業等区分の定義について!B14" display="※各区分の定義については別シート「企業等区分の定義について」をご参照ください。" xr:uid="{86ADCB7A-BBA2-4577-948B-AFB426A243D3}"/>
  </hyperlinks>
  <printOptions horizontalCentered="1"/>
  <pageMargins left="0.31496062992125984" right="0.31496062992125984" top="0.51181102362204722" bottom="0.47244094488188981" header="0.31496062992125984" footer="0.31496062992125984"/>
  <pageSetup paperSize="9" scale="72" fitToHeight="2" orientation="portrait" r:id="rId1"/>
  <rowBreaks count="2" manualBreakCount="2">
    <brk id="43" min="1" max="23" man="1"/>
    <brk id="81"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38</xdr:row>
                    <xdr:rowOff>38100</xdr:rowOff>
                  </from>
                  <to>
                    <xdr:col>6</xdr:col>
                    <xdr:colOff>361950</xdr:colOff>
                    <xdr:row>38</xdr:row>
                    <xdr:rowOff>266700</xdr:rowOff>
                  </to>
                </anchor>
              </controlPr>
            </control>
          </mc:Choice>
        </mc:AlternateContent>
        <mc:AlternateContent xmlns:mc="http://schemas.openxmlformats.org/markup-compatibility/2006">
          <mc:Choice Requires="x14">
            <control shapeId="13434" r:id="rId6" name="Check Box 122">
              <controlPr defaultSize="0" autoFill="0" autoLine="0" autoPict="0">
                <anchor moveWithCells="1">
                  <from>
                    <xdr:col>8</xdr:col>
                    <xdr:colOff>19050</xdr:colOff>
                    <xdr:row>46</xdr:row>
                    <xdr:rowOff>19050</xdr:rowOff>
                  </from>
                  <to>
                    <xdr:col>12</xdr:col>
                    <xdr:colOff>0</xdr:colOff>
                    <xdr:row>47</xdr:row>
                    <xdr:rowOff>266700</xdr:rowOff>
                  </to>
                </anchor>
              </controlPr>
            </control>
          </mc:Choice>
        </mc:AlternateContent>
        <mc:AlternateContent xmlns:mc="http://schemas.openxmlformats.org/markup-compatibility/2006">
          <mc:Choice Requires="x14">
            <control shapeId="13436" r:id="rId7" name="Check Box 124">
              <controlPr defaultSize="0" autoFill="0" autoLine="0" autoPict="0">
                <anchor moveWithCells="1">
                  <from>
                    <xdr:col>8</xdr:col>
                    <xdr:colOff>38100</xdr:colOff>
                    <xdr:row>44</xdr:row>
                    <xdr:rowOff>19050</xdr:rowOff>
                  </from>
                  <to>
                    <xdr:col>12</xdr:col>
                    <xdr:colOff>0</xdr:colOff>
                    <xdr:row>45</xdr:row>
                    <xdr:rowOff>266700</xdr:rowOff>
                  </to>
                </anchor>
              </controlPr>
            </control>
          </mc:Choice>
        </mc:AlternateContent>
        <mc:AlternateContent xmlns:mc="http://schemas.openxmlformats.org/markup-compatibility/2006">
          <mc:Choice Requires="x14">
            <control shapeId="13437" r:id="rId8" name="Check Box 125">
              <controlPr defaultSize="0" autoFill="0" autoLine="0" autoPict="0">
                <anchor moveWithCells="1">
                  <from>
                    <xdr:col>8</xdr:col>
                    <xdr:colOff>19050</xdr:colOff>
                    <xdr:row>48</xdr:row>
                    <xdr:rowOff>9525</xdr:rowOff>
                  </from>
                  <to>
                    <xdr:col>12</xdr:col>
                    <xdr:colOff>0</xdr:colOff>
                    <xdr:row>49</xdr:row>
                    <xdr:rowOff>266700</xdr:rowOff>
                  </to>
                </anchor>
              </controlPr>
            </control>
          </mc:Choice>
        </mc:AlternateContent>
        <mc:AlternateContent xmlns:mc="http://schemas.openxmlformats.org/markup-compatibility/2006">
          <mc:Choice Requires="x14">
            <control shapeId="13438" r:id="rId9" name="Check Box 126">
              <controlPr defaultSize="0" autoFill="0" autoLine="0" autoPict="0">
                <anchor moveWithCells="1">
                  <from>
                    <xdr:col>8</xdr:col>
                    <xdr:colOff>19050</xdr:colOff>
                    <xdr:row>50</xdr:row>
                    <xdr:rowOff>38100</xdr:rowOff>
                  </from>
                  <to>
                    <xdr:col>12</xdr:col>
                    <xdr:colOff>0</xdr:colOff>
                    <xdr:row>51</xdr:row>
                    <xdr:rowOff>266700</xdr:rowOff>
                  </to>
                </anchor>
              </controlPr>
            </control>
          </mc:Choice>
        </mc:AlternateContent>
        <mc:AlternateContent xmlns:mc="http://schemas.openxmlformats.org/markup-compatibility/2006">
          <mc:Choice Requires="x14">
            <control shapeId="13443" r:id="rId10" name="Check Box 131">
              <controlPr defaultSize="0" autoFill="0" autoLine="0" autoPict="0">
                <anchor moveWithCells="1">
                  <from>
                    <xdr:col>3</xdr:col>
                    <xdr:colOff>19050</xdr:colOff>
                    <xdr:row>56</xdr:row>
                    <xdr:rowOff>85725</xdr:rowOff>
                  </from>
                  <to>
                    <xdr:col>5</xdr:col>
                    <xdr:colOff>0</xdr:colOff>
                    <xdr:row>58</xdr:row>
                    <xdr:rowOff>533400</xdr:rowOff>
                  </to>
                </anchor>
              </controlPr>
            </control>
          </mc:Choice>
        </mc:AlternateContent>
        <mc:AlternateContent xmlns:mc="http://schemas.openxmlformats.org/markup-compatibility/2006">
          <mc:Choice Requires="x14">
            <control shapeId="13445" r:id="rId11" name="Check Box 133">
              <controlPr defaultSize="0" autoFill="0" autoLine="0" autoPict="0">
                <anchor moveWithCells="1">
                  <from>
                    <xdr:col>3</xdr:col>
                    <xdr:colOff>19050</xdr:colOff>
                    <xdr:row>64</xdr:row>
                    <xdr:rowOff>57150</xdr:rowOff>
                  </from>
                  <to>
                    <xdr:col>5</xdr:col>
                    <xdr:colOff>0</xdr:colOff>
                    <xdr:row>66</xdr:row>
                    <xdr:rowOff>533400</xdr:rowOff>
                  </to>
                </anchor>
              </controlPr>
            </control>
          </mc:Choice>
        </mc:AlternateContent>
        <mc:AlternateContent xmlns:mc="http://schemas.openxmlformats.org/markup-compatibility/2006">
          <mc:Choice Requires="x14">
            <control shapeId="13446" r:id="rId12" name="Check Box 134">
              <controlPr defaultSize="0" autoFill="0" autoLine="0" autoPict="0">
                <anchor moveWithCells="1">
                  <from>
                    <xdr:col>3</xdr:col>
                    <xdr:colOff>38100</xdr:colOff>
                    <xdr:row>74</xdr:row>
                    <xdr:rowOff>38100</xdr:rowOff>
                  </from>
                  <to>
                    <xdr:col>5</xdr:col>
                    <xdr:colOff>0</xdr:colOff>
                    <xdr:row>76</xdr:row>
                    <xdr:rowOff>123825</xdr:rowOff>
                  </to>
                </anchor>
              </controlPr>
            </control>
          </mc:Choice>
        </mc:AlternateContent>
        <mc:AlternateContent xmlns:mc="http://schemas.openxmlformats.org/markup-compatibility/2006">
          <mc:Choice Requires="x14">
            <control shapeId="13448" r:id="rId13" name="Check Box 136">
              <controlPr defaultSize="0" autoFill="0" autoLine="0" autoPict="0">
                <anchor moveWithCells="1">
                  <from>
                    <xdr:col>18</xdr:col>
                    <xdr:colOff>314325</xdr:colOff>
                    <xdr:row>70</xdr:row>
                    <xdr:rowOff>371475</xdr:rowOff>
                  </from>
                  <to>
                    <xdr:col>19</xdr:col>
                    <xdr:colOff>266700</xdr:colOff>
                    <xdr:row>70</xdr:row>
                    <xdr:rowOff>581025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68EC22B8-1847-49F9-8192-7C85DADD6053}">
            <xm:f>NOT(ISERROR(SEARCH($U$72,U72)))</xm:f>
            <xm:f>$U$72</xm:f>
            <x14:dxf>
              <fill>
                <patternFill>
                  <bgColor rgb="FFFFFF00"/>
                </patternFill>
              </fill>
            </x14:dxf>
          </x14:cfRule>
          <xm:sqref>U72:X72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DFAA72D-C744-4E5B-8D42-C11675405AA3}">
          <x14:formula1>
            <xm:f>業種別区分一覧!$B$2:$B$22</xm:f>
          </x14:formula1>
          <xm:sqref>I36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zoomScale="70" zoomScaleNormal="70" workbookViewId="0">
      <selection activeCell="L9" sqref="L9"/>
    </sheetView>
  </sheetViews>
  <sheetFormatPr defaultRowHeight="13.5"/>
  <cols>
    <col min="2" max="2" width="19.125" customWidth="1"/>
    <col min="3" max="3" width="13.875" customWidth="1"/>
    <col min="4" max="4" width="15.375" customWidth="1"/>
    <col min="5" max="5" width="23.375" customWidth="1"/>
    <col min="6" max="6" width="9.375" customWidth="1"/>
    <col min="7" max="7" width="40.625" customWidth="1"/>
    <col min="8" max="8" width="30.375" customWidth="1"/>
    <col min="9" max="9" width="30.875" customWidth="1"/>
  </cols>
  <sheetData>
    <row r="1" spans="2:17" ht="42">
      <c r="B1" s="41" t="s">
        <v>141</v>
      </c>
      <c r="K1" s="42"/>
      <c r="L1" s="42"/>
      <c r="M1" s="42"/>
    </row>
    <row r="3" spans="2:17" ht="45" customHeight="1">
      <c r="B3" s="530" t="s">
        <v>142</v>
      </c>
      <c r="C3" s="16" t="s">
        <v>79</v>
      </c>
      <c r="D3" s="16" t="s">
        <v>22</v>
      </c>
      <c r="E3" s="16" t="s">
        <v>143</v>
      </c>
      <c r="F3" s="16" t="s">
        <v>81</v>
      </c>
      <c r="G3" s="16" t="s">
        <v>82</v>
      </c>
      <c r="H3" s="16" t="s">
        <v>144</v>
      </c>
      <c r="J3" s="533" t="s">
        <v>145</v>
      </c>
      <c r="K3" s="533"/>
      <c r="L3" s="533"/>
      <c r="M3" s="533"/>
      <c r="N3" s="533"/>
      <c r="O3" s="533"/>
      <c r="P3" s="533"/>
      <c r="Q3" s="533"/>
    </row>
    <row r="4" spans="2:17" ht="45" customHeight="1">
      <c r="B4" s="531"/>
      <c r="C4" s="12" t="s">
        <v>86</v>
      </c>
      <c r="D4" s="17"/>
      <c r="E4" s="15"/>
      <c r="F4" s="15"/>
      <c r="G4" s="18"/>
      <c r="H4" s="67"/>
    </row>
    <row r="5" spans="2:17" ht="45" customHeight="1">
      <c r="B5" s="531"/>
      <c r="C5" s="12" t="s">
        <v>86</v>
      </c>
      <c r="D5" s="14"/>
      <c r="E5" s="14"/>
      <c r="F5" s="14"/>
      <c r="G5" s="19"/>
      <c r="H5" s="19"/>
    </row>
    <row r="6" spans="2:17" ht="45" customHeight="1">
      <c r="B6" s="531"/>
      <c r="C6" s="12" t="s">
        <v>86</v>
      </c>
      <c r="D6" s="14"/>
      <c r="E6" s="14"/>
      <c r="F6" s="14"/>
      <c r="G6" s="19"/>
      <c r="H6" s="19"/>
    </row>
    <row r="7" spans="2:17" ht="45" customHeight="1">
      <c r="B7" s="531"/>
      <c r="C7" s="12" t="s">
        <v>86</v>
      </c>
      <c r="D7" s="14"/>
      <c r="E7" s="14"/>
      <c r="F7" s="14"/>
      <c r="G7" s="19"/>
      <c r="H7" s="19"/>
    </row>
    <row r="8" spans="2:17" ht="45" customHeight="1">
      <c r="B8" s="531"/>
      <c r="C8" s="12" t="s">
        <v>86</v>
      </c>
      <c r="D8" s="14"/>
      <c r="E8" s="14"/>
      <c r="F8" s="14"/>
      <c r="G8" s="19"/>
      <c r="H8" s="19"/>
    </row>
    <row r="9" spans="2:17" ht="45" customHeight="1">
      <c r="B9" s="532"/>
      <c r="C9" s="20" t="s">
        <v>86</v>
      </c>
      <c r="D9" s="13"/>
      <c r="E9" s="13"/>
      <c r="F9" s="13"/>
      <c r="G9" s="21"/>
      <c r="H9" s="21"/>
    </row>
    <row r="10" spans="2:17" ht="21.95" customHeight="1">
      <c r="B10" s="25" t="s">
        <v>146</v>
      </c>
    </row>
    <row r="11" spans="2:17" ht="21.95" customHeight="1"/>
    <row r="12" spans="2:17" ht="45" customHeight="1">
      <c r="B12" s="530" t="s">
        <v>147</v>
      </c>
      <c r="C12" s="16" t="s">
        <v>79</v>
      </c>
      <c r="D12" s="16" t="s">
        <v>22</v>
      </c>
      <c r="E12" s="16" t="s">
        <v>143</v>
      </c>
      <c r="F12" s="16" t="s">
        <v>81</v>
      </c>
      <c r="G12" s="16" t="s">
        <v>82</v>
      </c>
      <c r="H12" s="16" t="s">
        <v>148</v>
      </c>
      <c r="I12" s="68" t="s">
        <v>149</v>
      </c>
      <c r="J12" s="534" t="s">
        <v>145</v>
      </c>
      <c r="K12" s="533"/>
      <c r="L12" s="533"/>
      <c r="M12" s="533"/>
      <c r="N12" s="533"/>
      <c r="O12" s="533"/>
      <c r="P12" s="533"/>
      <c r="Q12" s="533"/>
    </row>
    <row r="13" spans="2:17" ht="45" customHeight="1">
      <c r="B13" s="531"/>
      <c r="C13" s="12" t="s">
        <v>86</v>
      </c>
      <c r="D13" s="17"/>
      <c r="E13" s="15"/>
      <c r="F13" s="15"/>
      <c r="G13" s="18"/>
      <c r="H13" s="18"/>
      <c r="I13" s="22"/>
    </row>
    <row r="14" spans="2:17" ht="45" customHeight="1">
      <c r="B14" s="531"/>
      <c r="C14" s="12" t="s">
        <v>86</v>
      </c>
      <c r="D14" s="14"/>
      <c r="E14" s="14"/>
      <c r="F14" s="14"/>
      <c r="G14" s="19"/>
      <c r="H14" s="19"/>
      <c r="I14" s="23"/>
    </row>
    <row r="15" spans="2:17" ht="45" customHeight="1">
      <c r="B15" s="531"/>
      <c r="C15" s="12" t="s">
        <v>86</v>
      </c>
      <c r="D15" s="14"/>
      <c r="E15" s="14"/>
      <c r="F15" s="14"/>
      <c r="G15" s="19"/>
      <c r="H15" s="19"/>
      <c r="I15" s="23"/>
    </row>
    <row r="16" spans="2:17" ht="45" customHeight="1">
      <c r="B16" s="531"/>
      <c r="C16" s="12" t="s">
        <v>86</v>
      </c>
      <c r="D16" s="14"/>
      <c r="E16" s="14"/>
      <c r="F16" s="14"/>
      <c r="G16" s="19"/>
      <c r="H16" s="19"/>
      <c r="I16" s="23"/>
    </row>
    <row r="17" spans="2:9" ht="45" customHeight="1">
      <c r="B17" s="531"/>
      <c r="C17" s="12" t="s">
        <v>86</v>
      </c>
      <c r="D17" s="14"/>
      <c r="E17" s="14"/>
      <c r="F17" s="14"/>
      <c r="G17" s="19"/>
      <c r="H17" s="19"/>
      <c r="I17" s="23"/>
    </row>
    <row r="18" spans="2:9" ht="45" customHeight="1">
      <c r="B18" s="532"/>
      <c r="C18" s="20" t="s">
        <v>86</v>
      </c>
      <c r="D18" s="13"/>
      <c r="E18" s="13"/>
      <c r="F18" s="13"/>
      <c r="G18" s="21"/>
      <c r="H18" s="21"/>
      <c r="I18" s="24"/>
    </row>
    <row r="19" spans="2:9" ht="21.95" customHeight="1">
      <c r="B19" s="25" t="s">
        <v>150</v>
      </c>
    </row>
    <row r="21" spans="2:9" ht="68.25" customHeight="1"/>
  </sheetData>
  <sheetProtection formatCells="0" formatColumns="0" formatRows="0"/>
  <mergeCells count="4">
    <mergeCell ref="B3:B9"/>
    <mergeCell ref="B12:B18"/>
    <mergeCell ref="J3:Q3"/>
    <mergeCell ref="J12:Q12"/>
  </mergeCells>
  <phoneticPr fontId="18"/>
  <dataValidations count="2">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変更申込書!G58" display="共同研究申込書本紙へ戻る" xr:uid="{929C64F1-C139-4028-B4DB-DF30DAADF253}"/>
    <hyperlink ref="J12:Q12" location="【様式】共同研究変更申込書!G66" display="共同研究申込書本紙へ戻る" xr:uid="{10C383B0-1201-40C1-8335-30BF0A65E454}"/>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7AE99-FA31-4A0E-9573-E18E27804789}">
  <sheetPr>
    <pageSetUpPr fitToPage="1"/>
  </sheetPr>
  <dimension ref="A3:N21"/>
  <sheetViews>
    <sheetView zoomScale="85" zoomScaleNormal="85" workbookViewId="0">
      <selection activeCell="B6" sqref="B6"/>
    </sheetView>
  </sheetViews>
  <sheetFormatPr defaultColWidth="9" defaultRowHeight="13.5"/>
  <cols>
    <col min="1" max="1" width="4.75" style="116" customWidth="1"/>
    <col min="2" max="2" width="15.75" style="116" customWidth="1"/>
    <col min="3" max="3" width="21.25" style="116" customWidth="1"/>
    <col min="4" max="4" width="13.75" style="116" customWidth="1"/>
    <col min="5" max="5" width="16.25" style="116" customWidth="1"/>
    <col min="6" max="6" width="14.375" style="116" hidden="1" customWidth="1"/>
    <col min="7" max="8" width="15.375" style="116" customWidth="1"/>
    <col min="9" max="9" width="18.75" style="116" customWidth="1"/>
    <col min="10" max="10" width="18.25" style="116" customWidth="1"/>
    <col min="11" max="11" width="19.875" style="116" customWidth="1"/>
    <col min="12" max="12" width="9" style="116"/>
    <col min="13" max="14" width="20.625" style="116" hidden="1" customWidth="1"/>
    <col min="15" max="16384" width="9" style="116"/>
  </cols>
  <sheetData>
    <row r="3" spans="1:14" ht="26.25" thickBot="1">
      <c r="A3" s="117" t="s">
        <v>151</v>
      </c>
    </row>
    <row r="4" spans="1:14" ht="34.9" customHeight="1" thickBot="1">
      <c r="A4" s="118"/>
      <c r="B4" s="165" t="s">
        <v>416</v>
      </c>
      <c r="C4" s="119" t="s">
        <v>152</v>
      </c>
      <c r="D4" s="120" t="s">
        <v>153</v>
      </c>
      <c r="E4" s="120" t="s">
        <v>154</v>
      </c>
      <c r="F4" s="121" t="s">
        <v>155</v>
      </c>
      <c r="G4" s="152" t="s">
        <v>156</v>
      </c>
      <c r="H4" s="166" t="s">
        <v>420</v>
      </c>
      <c r="I4" s="156" t="s">
        <v>417</v>
      </c>
      <c r="J4" s="157" t="s">
        <v>157</v>
      </c>
      <c r="K4" s="154" t="s">
        <v>158</v>
      </c>
      <c r="M4" s="167" t="s">
        <v>418</v>
      </c>
      <c r="N4" s="168" t="s">
        <v>419</v>
      </c>
    </row>
    <row r="5" spans="1:14" ht="34.9" customHeight="1" thickTop="1" thickBot="1">
      <c r="A5" s="122" t="s">
        <v>159</v>
      </c>
      <c r="B5" s="123" t="s">
        <v>160</v>
      </c>
      <c r="C5" s="124" t="s">
        <v>161</v>
      </c>
      <c r="D5" s="124" t="s">
        <v>162</v>
      </c>
      <c r="E5" s="125">
        <v>0.02</v>
      </c>
      <c r="F5" s="126">
        <f>IFERROR(IF(B5="PI",VLOOKUP(E5,人件費標準単価表!$B$1:$C$28,2,FALSE),VLOOKUP(E5,人件費標準単価表!$B$1:$G$28,MATCH(D5,人件費標準単価表!$C$2:$G$2,0)+1,FALSE)),"")</f>
        <v>840000</v>
      </c>
      <c r="G5" s="153">
        <v>2</v>
      </c>
      <c r="H5" s="172" t="s">
        <v>421</v>
      </c>
      <c r="I5" s="177">
        <f t="shared" ref="I5:I13" si="0">(IFERROR(ROUNDDOWN(F5*N5/12*M5,0),""))</f>
        <v>280000</v>
      </c>
      <c r="J5" s="178">
        <f>IFERROR(ROUNDDOWN(I5*0.1,0),"")</f>
        <v>28000</v>
      </c>
      <c r="K5" s="179">
        <f>IFERROR(I5+J5,"")</f>
        <v>308000</v>
      </c>
      <c r="M5" s="169">
        <f t="shared" ref="M5:M13" si="1">IFERROR(LEFT(H5,LEN(H5)-1)*1,"")</f>
        <v>2</v>
      </c>
      <c r="N5" s="170">
        <f>ROUNDUP(G5,0)</f>
        <v>2</v>
      </c>
    </row>
    <row r="6" spans="1:14" ht="34.9" customHeight="1" thickTop="1">
      <c r="A6" s="127">
        <v>1</v>
      </c>
      <c r="B6" s="128"/>
      <c r="C6" s="129"/>
      <c r="D6" s="129"/>
      <c r="E6" s="130"/>
      <c r="F6" s="131" t="str">
        <f>IFERROR(IF(B6="PI",VLOOKUP(E6,人件費標準単価表!$B$1:$C$28,2,FALSE),VLOOKUP(E6,人件費標準単価表!$B$1:$G$28,MATCH(D6,人件費標準単価表!$C$2:$G$2,0)+1,FALSE)),"")</f>
        <v/>
      </c>
      <c r="G6" s="160"/>
      <c r="H6" s="173"/>
      <c r="I6" s="161" t="str">
        <f t="shared" si="0"/>
        <v/>
      </c>
      <c r="J6" s="162" t="str">
        <f t="shared" ref="J6:J13" si="2">IFERROR(ROUNDDOWN(I6*0.1,0),"")</f>
        <v/>
      </c>
      <c r="K6" s="155" t="str">
        <f>IFERROR(I6+J6,"")</f>
        <v/>
      </c>
      <c r="M6" s="171" t="str">
        <f t="shared" si="1"/>
        <v/>
      </c>
      <c r="N6" s="170">
        <f t="shared" ref="N6:N13" si="3">ROUNDUP(G6,0)</f>
        <v>0</v>
      </c>
    </row>
    <row r="7" spans="1:14" ht="34.9" customHeight="1">
      <c r="A7" s="132">
        <v>2</v>
      </c>
      <c r="B7" s="128"/>
      <c r="C7" s="129"/>
      <c r="D7" s="129"/>
      <c r="E7" s="130"/>
      <c r="F7" s="133" t="str">
        <f>IFERROR(IF(B7="PI",VLOOKUP(E7,人件費標準単価表!$B$1:$C$28,2,FALSE),VLOOKUP(E7,人件費標準単価表!$B$1:$G$28,MATCH(D7,人件費標準単価表!$C$2:$G$2,0)+1,FALSE)),"")</f>
        <v/>
      </c>
      <c r="G7" s="160"/>
      <c r="H7" s="174"/>
      <c r="I7" s="161" t="str">
        <f t="shared" si="0"/>
        <v/>
      </c>
      <c r="J7" s="162" t="str">
        <f t="shared" si="2"/>
        <v/>
      </c>
      <c r="K7" s="155" t="str">
        <f>IFERROR(I7+J7,"")</f>
        <v/>
      </c>
      <c r="M7" s="171" t="str">
        <f t="shared" si="1"/>
        <v/>
      </c>
      <c r="N7" s="170">
        <f t="shared" si="3"/>
        <v>0</v>
      </c>
    </row>
    <row r="8" spans="1:14" ht="34.9" customHeight="1">
      <c r="A8" s="132">
        <v>3</v>
      </c>
      <c r="B8" s="128"/>
      <c r="C8" s="129"/>
      <c r="D8" s="129"/>
      <c r="E8" s="130"/>
      <c r="F8" s="133" t="str">
        <f>IFERROR(IF(B8="PI",VLOOKUP(E8,人件費標準単価表!$B$1:$C$28,2,FALSE),VLOOKUP(E8,人件費標準単価表!$B$1:$G$28,MATCH(D8,人件費標準単価表!$C$2:$G$2,0)+1,FALSE)),"")</f>
        <v/>
      </c>
      <c r="G8" s="160"/>
      <c r="H8" s="175"/>
      <c r="I8" s="161" t="str">
        <f t="shared" si="0"/>
        <v/>
      </c>
      <c r="J8" s="162" t="str">
        <f t="shared" si="2"/>
        <v/>
      </c>
      <c r="K8" s="155" t="str">
        <f>IFERROR(I8+J8,"")</f>
        <v/>
      </c>
      <c r="M8" s="171" t="str">
        <f t="shared" si="1"/>
        <v/>
      </c>
      <c r="N8" s="170">
        <f t="shared" si="3"/>
        <v>0</v>
      </c>
    </row>
    <row r="9" spans="1:14" ht="34.9" customHeight="1">
      <c r="A9" s="132">
        <v>4</v>
      </c>
      <c r="B9" s="128"/>
      <c r="C9" s="129"/>
      <c r="D9" s="129"/>
      <c r="E9" s="130"/>
      <c r="F9" s="133" t="str">
        <f>IFERROR(IF(B9="PI",VLOOKUP(E9,人件費標準単価表!$B$1:$C$28,2,FALSE),VLOOKUP(E9,人件費標準単価表!$B$1:$G$28,MATCH(D9,人件費標準単価表!$C$2:$G$2,0)+1,FALSE)),"")</f>
        <v/>
      </c>
      <c r="G9" s="160"/>
      <c r="H9" s="174"/>
      <c r="I9" s="161" t="str">
        <f t="shared" si="0"/>
        <v/>
      </c>
      <c r="J9" s="162" t="str">
        <f t="shared" si="2"/>
        <v/>
      </c>
      <c r="K9" s="155" t="str">
        <f>IFERROR(I9+J9,"")</f>
        <v/>
      </c>
      <c r="M9" s="171" t="str">
        <f t="shared" si="1"/>
        <v/>
      </c>
      <c r="N9" s="170">
        <f t="shared" si="3"/>
        <v>0</v>
      </c>
    </row>
    <row r="10" spans="1:14" ht="34.9" customHeight="1">
      <c r="A10" s="132">
        <v>5</v>
      </c>
      <c r="B10" s="128"/>
      <c r="C10" s="129"/>
      <c r="D10" s="129"/>
      <c r="E10" s="130"/>
      <c r="F10" s="133" t="str">
        <f>IFERROR(IF(B10="PI",VLOOKUP(E10,人件費標準単価表!$B$1:$C$28,2,FALSE),VLOOKUP(E10,人件費標準単価表!$B$1:$G$28,MATCH(D10,人件費標準単価表!$C$2:$G$2,0)+1,FALSE)),"")</f>
        <v/>
      </c>
      <c r="G10" s="160"/>
      <c r="H10" s="175"/>
      <c r="I10" s="161" t="str">
        <f t="shared" si="0"/>
        <v/>
      </c>
      <c r="J10" s="162" t="str">
        <f t="shared" si="2"/>
        <v/>
      </c>
      <c r="K10" s="155" t="str">
        <f t="shared" ref="K10:K13" si="4">IFERROR(I10+J10,"")</f>
        <v/>
      </c>
      <c r="M10" s="171" t="str">
        <f t="shared" si="1"/>
        <v/>
      </c>
      <c r="N10" s="170">
        <f t="shared" si="3"/>
        <v>0</v>
      </c>
    </row>
    <row r="11" spans="1:14" ht="34.9" customHeight="1">
      <c r="A11" s="132">
        <v>6</v>
      </c>
      <c r="B11" s="128"/>
      <c r="C11" s="129"/>
      <c r="D11" s="129"/>
      <c r="E11" s="130"/>
      <c r="F11" s="133" t="str">
        <f>IFERROR(IF(B11="PI",VLOOKUP(E11,人件費標準単価表!$B$1:$C$28,2,FALSE),VLOOKUP(E11,人件費標準単価表!$B$1:$G$28,MATCH(D11,人件費標準単価表!$C$2:$G$2,0)+1,FALSE)),"")</f>
        <v/>
      </c>
      <c r="G11" s="160"/>
      <c r="H11" s="175"/>
      <c r="I11" s="161" t="str">
        <f t="shared" si="0"/>
        <v/>
      </c>
      <c r="J11" s="162" t="str">
        <f t="shared" si="2"/>
        <v/>
      </c>
      <c r="K11" s="155" t="str">
        <f t="shared" si="4"/>
        <v/>
      </c>
      <c r="M11" s="171" t="str">
        <f t="shared" si="1"/>
        <v/>
      </c>
      <c r="N11" s="170">
        <f t="shared" si="3"/>
        <v>0</v>
      </c>
    </row>
    <row r="12" spans="1:14" ht="34.9" customHeight="1">
      <c r="A12" s="132">
        <v>7</v>
      </c>
      <c r="B12" s="128"/>
      <c r="C12" s="129"/>
      <c r="D12" s="129"/>
      <c r="E12" s="130"/>
      <c r="F12" s="133" t="str">
        <f>IFERROR(IF(B12="PI",VLOOKUP(E12,人件費標準単価表!$B$1:$C$28,2,FALSE),VLOOKUP(E12,人件費標準単価表!$B$1:$G$28,MATCH(D12,人件費標準単価表!$C$2:$G$2,0)+1,FALSE)),"")</f>
        <v/>
      </c>
      <c r="G12" s="160"/>
      <c r="H12" s="174"/>
      <c r="I12" s="161" t="str">
        <f t="shared" si="0"/>
        <v/>
      </c>
      <c r="J12" s="162" t="str">
        <f t="shared" si="2"/>
        <v/>
      </c>
      <c r="K12" s="155" t="str">
        <f t="shared" si="4"/>
        <v/>
      </c>
      <c r="M12" s="171" t="str">
        <f t="shared" si="1"/>
        <v/>
      </c>
      <c r="N12" s="170">
        <f t="shared" si="3"/>
        <v>0</v>
      </c>
    </row>
    <row r="13" spans="1:14" ht="34.9" customHeight="1" thickBot="1">
      <c r="A13" s="134">
        <v>8</v>
      </c>
      <c r="B13" s="128"/>
      <c r="C13" s="129"/>
      <c r="D13" s="129"/>
      <c r="E13" s="130"/>
      <c r="F13" s="135" t="str">
        <f>IFERROR(IF(B13="PI",VLOOKUP(E13,人件費標準単価表!$B$1:$C$28,2,FALSE),VLOOKUP(E13,人件費標準単価表!$B$1:$G$28,MATCH(D13,人件費標準単価表!$C$2:$G$2,0)+1,FALSE)),"")</f>
        <v/>
      </c>
      <c r="G13" s="160"/>
      <c r="H13" s="176"/>
      <c r="I13" s="161" t="str">
        <f t="shared" si="0"/>
        <v/>
      </c>
      <c r="J13" s="163" t="str">
        <f t="shared" si="2"/>
        <v/>
      </c>
      <c r="K13" s="155" t="str">
        <f t="shared" si="4"/>
        <v/>
      </c>
      <c r="M13" s="171" t="str">
        <f t="shared" si="1"/>
        <v/>
      </c>
      <c r="N13" s="170">
        <f t="shared" si="3"/>
        <v>0</v>
      </c>
    </row>
    <row r="14" spans="1:14" ht="24" customHeight="1" thickTop="1" thickBot="1">
      <c r="A14" s="136"/>
      <c r="B14" s="136"/>
      <c r="C14" s="136"/>
      <c r="D14" s="136"/>
      <c r="E14" s="136"/>
      <c r="F14" s="136"/>
      <c r="G14" s="136"/>
      <c r="H14" s="136"/>
      <c r="I14" s="180">
        <f>ROUNDDOWN(SUM(I6:I13),0)</f>
        <v>0</v>
      </c>
      <c r="J14" s="181">
        <f>IFERROR(ROUNDDOWN(I14*0.1,0),"")</f>
        <v>0</v>
      </c>
      <c r="K14" s="182">
        <f>SUM(K6:K13)</f>
        <v>0</v>
      </c>
    </row>
    <row r="15" spans="1:14">
      <c r="B15" s="116" t="s">
        <v>163</v>
      </c>
      <c r="I15" s="535" t="s">
        <v>164</v>
      </c>
      <c r="J15" s="535"/>
    </row>
    <row r="16" spans="1:14" ht="20.45" customHeight="1">
      <c r="C16" s="164" t="str">
        <f>IF(【様式】共同研究変更申込書!Y71=FALSE,"【様式】共同研究変更申込書　15.共同研究費（申込者負担）で該当チェックボックスにチェックしてください。","")</f>
        <v>【様式】共同研究変更申込書　15.共同研究費（申込者負担）で該当チェックボックスにチェックしてください。</v>
      </c>
      <c r="K16" s="116" t="str">
        <f>IF(K14&gt;【様式】共同研究変更申込書!P71,"直接経費の金額を超過しております。ご確認ください。","")</f>
        <v/>
      </c>
    </row>
    <row r="17" spans="2:3" ht="20.45" customHeight="1">
      <c r="B17" s="137"/>
      <c r="C17" s="116" t="s">
        <v>165</v>
      </c>
    </row>
    <row r="18" spans="2:3" ht="20.45" customHeight="1">
      <c r="B18" s="138"/>
      <c r="C18" s="116" t="s">
        <v>166</v>
      </c>
    </row>
    <row r="19" spans="2:3" ht="17.45" customHeight="1">
      <c r="B19" s="158"/>
      <c r="C19" s="116" t="s">
        <v>167</v>
      </c>
    </row>
    <row r="21" spans="2:3" ht="21" customHeight="1"/>
  </sheetData>
  <sheetProtection algorithmName="SHA-512" hashValue="WyJu0MsJazb+4yxJsNwVU1bJPN4p8HcyG5xsuEBQ4qJowvh4hTOXdgMdZ+9QyuGClmlWwxOGK4IbQBOY8hkx3w==" saltValue="iwO20yVu4srKRFFiEHMWIg==" spinCount="100000" sheet="1" objects="1" scenarios="1" selectLockedCells="1"/>
  <mergeCells count="1">
    <mergeCell ref="I15:J15"/>
  </mergeCells>
  <phoneticPr fontId="18"/>
  <conditionalFormatting sqref="K16">
    <cfRule type="containsText" dxfId="11" priority="3" operator="containsText" text="直接経費">
      <formula>NOT(ISERROR(SEARCH("直接経費",K16)))</formula>
    </cfRule>
  </conditionalFormatting>
  <dataValidations count="4">
    <dataValidation type="list" allowBlank="1" showInputMessage="1" showErrorMessage="1" sqref="B5:B13" xr:uid="{9D3F6DB3-5A72-4768-94E8-D46DAECDCE27}">
      <formula1>"PI,PI以外"</formula1>
    </dataValidation>
    <dataValidation type="list" allowBlank="1" showInputMessage="1" showErrorMessage="1" sqref="D5:D13" xr:uid="{301451A7-2073-4EEA-BC13-1004BF18E4A5}">
      <formula1>"教授,准教授,講師,助教"</formula1>
    </dataValidation>
    <dataValidation type="list" allowBlank="1" showInputMessage="1" showErrorMessage="1" sqref="E5:E13" xr:uid="{F89FE8ED-B083-4B97-BD3A-4551BF26A34C}">
      <formula1>"1%,2%,3%,4%,5%,6%,7%,8%,9%,10%,11%,12%,13%,14%,15%,16%,17%,18%,19%,20%,21%,22%,23%,24%,25%"</formula1>
    </dataValidation>
    <dataValidation type="list" allowBlank="1" showInputMessage="1" showErrorMessage="1" sqref="H5:H13" xr:uid="{1BFDDE3C-691F-4559-BF9B-B02F53EDAB37}">
      <formula1>"1倍,2倍,3倍,4倍,5倍"</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1" id="{241250F6-4ED6-4DB2-AAD0-CC885A3FCC7A}">
            <xm:f>【様式】共同研究変更申込書!$Y$71=FALSE</xm:f>
            <x14:dxf>
              <fill>
                <patternFill>
                  <bgColor theme="1" tint="0.499984740745262"/>
                </patternFill>
              </fill>
            </x14:dxf>
          </x14:cfRule>
          <xm:sqref>A4:K4 A5:H13 I5:K14</xm:sqref>
        </x14:conditionalFormatting>
        <x14:conditionalFormatting xmlns:xm="http://schemas.microsoft.com/office/excel/2006/main">
          <x14:cfRule type="expression" priority="2" id="{FAD70CC7-73B1-4D71-86D4-8F4DD40D0AB9}">
            <xm:f>【様式】共同研究変更申込書!$Y$71=FALSE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7566-270D-40CC-BC28-F45359A73814}">
  <dimension ref="B1:G28"/>
  <sheetViews>
    <sheetView workbookViewId="0">
      <selection activeCell="N21" sqref="N21"/>
    </sheetView>
  </sheetViews>
  <sheetFormatPr defaultColWidth="9" defaultRowHeight="13.5"/>
  <cols>
    <col min="1" max="1" width="2.875" style="116" customWidth="1"/>
    <col min="2" max="2" width="9.75" style="116" customWidth="1"/>
    <col min="3" max="7" width="12.375" style="116" customWidth="1"/>
    <col min="8" max="16384" width="9" style="116"/>
  </cols>
  <sheetData>
    <row r="1" spans="2:7">
      <c r="B1" s="536" t="s">
        <v>168</v>
      </c>
      <c r="C1" s="139"/>
      <c r="D1" s="539" t="s">
        <v>169</v>
      </c>
      <c r="E1" s="539"/>
      <c r="F1" s="539"/>
      <c r="G1" s="540"/>
    </row>
    <row r="2" spans="2:7">
      <c r="B2" s="537"/>
      <c r="C2" s="140" t="s">
        <v>170</v>
      </c>
      <c r="D2" s="140" t="s">
        <v>171</v>
      </c>
      <c r="E2" s="140" t="s">
        <v>172</v>
      </c>
      <c r="F2" s="140" t="s">
        <v>173</v>
      </c>
      <c r="G2" s="141" t="s">
        <v>174</v>
      </c>
    </row>
    <row r="3" spans="2:7">
      <c r="B3" s="538"/>
      <c r="C3" s="142">
        <v>42000000</v>
      </c>
      <c r="D3" s="142">
        <v>42000000</v>
      </c>
      <c r="E3" s="142">
        <v>35000000</v>
      </c>
      <c r="F3" s="142">
        <v>34000000</v>
      </c>
      <c r="G3" s="143">
        <v>29000000</v>
      </c>
    </row>
    <row r="4" spans="2:7">
      <c r="B4" s="144">
        <v>0.01</v>
      </c>
      <c r="C4" s="145">
        <v>420000</v>
      </c>
      <c r="D4" s="145">
        <v>420000</v>
      </c>
      <c r="E4" s="145">
        <v>350000</v>
      </c>
      <c r="F4" s="145">
        <v>340000</v>
      </c>
      <c r="G4" s="146">
        <v>290000</v>
      </c>
    </row>
    <row r="5" spans="2:7">
      <c r="B5" s="147">
        <v>0.02</v>
      </c>
      <c r="C5" s="148">
        <v>840000</v>
      </c>
      <c r="D5" s="148">
        <v>840000</v>
      </c>
      <c r="E5" s="148">
        <v>700000</v>
      </c>
      <c r="F5" s="148">
        <v>680000</v>
      </c>
      <c r="G5" s="149">
        <v>580000</v>
      </c>
    </row>
    <row r="6" spans="2:7">
      <c r="B6" s="147">
        <v>0.03</v>
      </c>
      <c r="C6" s="148">
        <v>1260000</v>
      </c>
      <c r="D6" s="148">
        <v>1260000</v>
      </c>
      <c r="E6" s="148">
        <v>1050000</v>
      </c>
      <c r="F6" s="148">
        <v>1020000</v>
      </c>
      <c r="G6" s="149">
        <v>870000</v>
      </c>
    </row>
    <row r="7" spans="2:7">
      <c r="B7" s="150">
        <v>0.04</v>
      </c>
      <c r="C7" s="148">
        <v>1680000</v>
      </c>
      <c r="D7" s="148">
        <v>1680000</v>
      </c>
      <c r="E7" s="148">
        <v>1400000</v>
      </c>
      <c r="F7" s="148">
        <v>1360000</v>
      </c>
      <c r="G7" s="149">
        <v>1160000</v>
      </c>
    </row>
    <row r="8" spans="2:7">
      <c r="B8" s="150">
        <v>0.05</v>
      </c>
      <c r="C8" s="148">
        <v>2100000</v>
      </c>
      <c r="D8" s="148">
        <v>2100000</v>
      </c>
      <c r="E8" s="148">
        <v>1750000</v>
      </c>
      <c r="F8" s="148">
        <v>1700000</v>
      </c>
      <c r="G8" s="149">
        <v>1450000</v>
      </c>
    </row>
    <row r="9" spans="2:7">
      <c r="B9" s="150">
        <v>0.06</v>
      </c>
      <c r="C9" s="148">
        <v>2520000</v>
      </c>
      <c r="D9" s="148">
        <v>2520000</v>
      </c>
      <c r="E9" s="148">
        <v>2100000</v>
      </c>
      <c r="F9" s="148">
        <v>2040000.0000000002</v>
      </c>
      <c r="G9" s="149">
        <v>1740000.0000000002</v>
      </c>
    </row>
    <row r="10" spans="2:7">
      <c r="B10" s="150">
        <v>7.0000000000000007E-2</v>
      </c>
      <c r="C10" s="148">
        <v>2940000.0000000005</v>
      </c>
      <c r="D10" s="148">
        <v>2940000.0000000005</v>
      </c>
      <c r="E10" s="148">
        <v>2450000.0000000005</v>
      </c>
      <c r="F10" s="148">
        <v>2380000</v>
      </c>
      <c r="G10" s="149">
        <v>2030000.0000000002</v>
      </c>
    </row>
    <row r="11" spans="2:7">
      <c r="B11" s="150">
        <v>0.08</v>
      </c>
      <c r="C11" s="148">
        <v>3360000</v>
      </c>
      <c r="D11" s="148">
        <v>3360000</v>
      </c>
      <c r="E11" s="148">
        <v>2800000</v>
      </c>
      <c r="F11" s="148">
        <v>2720000</v>
      </c>
      <c r="G11" s="149">
        <v>2320000</v>
      </c>
    </row>
    <row r="12" spans="2:7">
      <c r="B12" s="150">
        <v>0.09</v>
      </c>
      <c r="C12" s="148">
        <v>3780000</v>
      </c>
      <c r="D12" s="148">
        <v>3780000</v>
      </c>
      <c r="E12" s="148">
        <v>3150000</v>
      </c>
      <c r="F12" s="148">
        <v>3060000</v>
      </c>
      <c r="G12" s="149">
        <v>2610000</v>
      </c>
    </row>
    <row r="13" spans="2:7">
      <c r="B13" s="150">
        <v>0.1</v>
      </c>
      <c r="C13" s="148">
        <v>4200000</v>
      </c>
      <c r="D13" s="148">
        <v>4200000</v>
      </c>
      <c r="E13" s="148">
        <v>3499999.9999999995</v>
      </c>
      <c r="F13" s="148">
        <v>3399999.9999999995</v>
      </c>
      <c r="G13" s="149">
        <v>2899999.9999999995</v>
      </c>
    </row>
    <row r="14" spans="2:7">
      <c r="B14" s="150">
        <v>0.11</v>
      </c>
      <c r="C14" s="148">
        <v>4619999.9999999991</v>
      </c>
      <c r="D14" s="148">
        <v>4619999.9999999991</v>
      </c>
      <c r="E14" s="148">
        <v>3849999.9999999995</v>
      </c>
      <c r="F14" s="148">
        <v>3739999.9999999995</v>
      </c>
      <c r="G14" s="149">
        <v>3189999.9999999995</v>
      </c>
    </row>
    <row r="15" spans="2:7">
      <c r="B15" s="150">
        <v>0.12</v>
      </c>
      <c r="C15" s="148">
        <v>5039999.9999999991</v>
      </c>
      <c r="D15" s="148">
        <v>5039999.9999999991</v>
      </c>
      <c r="E15" s="148">
        <v>4199999.9999999991</v>
      </c>
      <c r="F15" s="148">
        <v>4079999.9999999995</v>
      </c>
      <c r="G15" s="149">
        <v>3479999.9999999995</v>
      </c>
    </row>
    <row r="16" spans="2:7">
      <c r="B16" s="150">
        <v>0.13</v>
      </c>
      <c r="C16" s="148">
        <v>5459999.9999999991</v>
      </c>
      <c r="D16" s="148">
        <v>5459999.9999999991</v>
      </c>
      <c r="E16" s="148">
        <v>4549999.9999999991</v>
      </c>
      <c r="F16" s="148">
        <v>4419999.9999999991</v>
      </c>
      <c r="G16" s="149">
        <v>3769999.9999999995</v>
      </c>
    </row>
    <row r="17" spans="2:7">
      <c r="B17" s="150">
        <v>0.14000000000000001</v>
      </c>
      <c r="C17" s="148">
        <v>5879999.9999999991</v>
      </c>
      <c r="D17" s="148">
        <v>5879999.9999999991</v>
      </c>
      <c r="E17" s="148">
        <v>4899999.9999999991</v>
      </c>
      <c r="F17" s="148">
        <v>4759999.9999999991</v>
      </c>
      <c r="G17" s="149">
        <v>4059999.9999999995</v>
      </c>
    </row>
    <row r="18" spans="2:7">
      <c r="B18" s="150">
        <v>0.15</v>
      </c>
      <c r="C18" s="148">
        <v>6300000</v>
      </c>
      <c r="D18" s="148">
        <v>6300000</v>
      </c>
      <c r="E18" s="148">
        <v>5250000</v>
      </c>
      <c r="F18" s="148">
        <v>5100000</v>
      </c>
      <c r="G18" s="149">
        <v>4350000</v>
      </c>
    </row>
    <row r="19" spans="2:7">
      <c r="B19" s="150">
        <v>0.16</v>
      </c>
      <c r="C19" s="148">
        <v>6720000</v>
      </c>
      <c r="D19" s="148">
        <v>6720000</v>
      </c>
      <c r="E19" s="148">
        <v>5600000</v>
      </c>
      <c r="F19" s="148">
        <v>5440000</v>
      </c>
      <c r="G19" s="149">
        <v>4640000</v>
      </c>
    </row>
    <row r="20" spans="2:7">
      <c r="B20" s="150">
        <v>0.17</v>
      </c>
      <c r="C20" s="148">
        <v>7140000.0000000009</v>
      </c>
      <c r="D20" s="148">
        <v>7140000.0000000009</v>
      </c>
      <c r="E20" s="148">
        <v>5950000</v>
      </c>
      <c r="F20" s="148">
        <v>5780000</v>
      </c>
      <c r="G20" s="149">
        <v>4930000</v>
      </c>
    </row>
    <row r="21" spans="2:7">
      <c r="B21" s="150">
        <v>0.18</v>
      </c>
      <c r="C21" s="148">
        <v>7560000.0000000009</v>
      </c>
      <c r="D21" s="148">
        <v>7560000.0000000009</v>
      </c>
      <c r="E21" s="148">
        <v>6300000.0000000009</v>
      </c>
      <c r="F21" s="148">
        <v>6120000.0000000009</v>
      </c>
      <c r="G21" s="149">
        <v>5220000.0000000009</v>
      </c>
    </row>
    <row r="22" spans="2:7">
      <c r="B22" s="150">
        <v>0.19</v>
      </c>
      <c r="C22" s="148">
        <v>7980000.0000000009</v>
      </c>
      <c r="D22" s="148">
        <v>7980000.0000000009</v>
      </c>
      <c r="E22" s="148">
        <v>6650000.0000000009</v>
      </c>
      <c r="F22" s="148">
        <v>6460000.0000000009</v>
      </c>
      <c r="G22" s="149">
        <v>5510000.0000000009</v>
      </c>
    </row>
    <row r="23" spans="2:7">
      <c r="B23" s="150">
        <v>0.2</v>
      </c>
      <c r="C23" s="148">
        <v>8400000.0000000019</v>
      </c>
      <c r="D23" s="148">
        <v>8400000.0000000019</v>
      </c>
      <c r="E23" s="148">
        <v>7000000.0000000009</v>
      </c>
      <c r="F23" s="148">
        <v>6800000.0000000009</v>
      </c>
      <c r="G23" s="149">
        <v>5800000.0000000009</v>
      </c>
    </row>
    <row r="24" spans="2:7">
      <c r="B24" s="150">
        <v>0.21</v>
      </c>
      <c r="C24" s="148">
        <v>8820000.0000000019</v>
      </c>
      <c r="D24" s="148">
        <v>8820000.0000000019</v>
      </c>
      <c r="E24" s="148">
        <v>7350000.0000000019</v>
      </c>
      <c r="F24" s="148">
        <v>7140000.0000000019</v>
      </c>
      <c r="G24" s="149">
        <v>6090000.0000000009</v>
      </c>
    </row>
    <row r="25" spans="2:7">
      <c r="B25" s="150">
        <v>0.22</v>
      </c>
      <c r="C25" s="148">
        <v>9240000.0000000019</v>
      </c>
      <c r="D25" s="148">
        <v>9240000.0000000019</v>
      </c>
      <c r="E25" s="148">
        <v>7700000.0000000019</v>
      </c>
      <c r="F25" s="148">
        <v>7480000.0000000019</v>
      </c>
      <c r="G25" s="149">
        <v>6380000.0000000019</v>
      </c>
    </row>
    <row r="26" spans="2:7">
      <c r="B26" s="150">
        <v>0.23</v>
      </c>
      <c r="C26" s="148">
        <v>9660000.0000000019</v>
      </c>
      <c r="D26" s="148">
        <v>9660000.0000000019</v>
      </c>
      <c r="E26" s="148">
        <v>8050000.0000000019</v>
      </c>
      <c r="F26" s="148">
        <v>7820000.0000000019</v>
      </c>
      <c r="G26" s="149">
        <v>6670000.0000000019</v>
      </c>
    </row>
    <row r="27" spans="2:7">
      <c r="B27" s="150">
        <v>0.24</v>
      </c>
      <c r="C27" s="148">
        <v>10080000.000000004</v>
      </c>
      <c r="D27" s="148">
        <v>10080000.000000004</v>
      </c>
      <c r="E27" s="148">
        <v>8400000.0000000019</v>
      </c>
      <c r="F27" s="148">
        <v>8160000.0000000028</v>
      </c>
      <c r="G27" s="149">
        <v>6960000.0000000019</v>
      </c>
    </row>
    <row r="28" spans="2:7">
      <c r="B28" s="151">
        <v>0.25</v>
      </c>
      <c r="C28" s="142">
        <v>10500000.000000002</v>
      </c>
      <c r="D28" s="142">
        <v>10500000.000000002</v>
      </c>
      <c r="E28" s="142">
        <v>8750000.0000000019</v>
      </c>
      <c r="F28" s="142">
        <v>8500000.0000000019</v>
      </c>
      <c r="G28" s="143">
        <v>7250000.0000000019</v>
      </c>
    </row>
  </sheetData>
  <sheetProtection algorithmName="SHA-512" hashValue="s3NIhrq6n6rpKgeAT59bIF0ycgFeWEngYYRG6RLrWx8sNaIzZp4iBbm45yA4L7V5BYnjX7k2j7xCMUVXDxZnxw==" saltValue="ZXP9VJkldMQzA3qXfkhmoQ==" spinCount="100000" sheet="1" objects="1" scenarios="1"/>
  <mergeCells count="2">
    <mergeCell ref="B1:B3"/>
    <mergeCell ref="D1:G1"/>
  </mergeCells>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5"/>
  <sheetViews>
    <sheetView workbookViewId="0">
      <selection activeCell="B15" sqref="B15:C15"/>
    </sheetView>
  </sheetViews>
  <sheetFormatPr defaultRowHeight="13.5"/>
  <cols>
    <col min="2" max="2" width="21.375" customWidth="1"/>
    <col min="3" max="6" width="15.625" customWidth="1"/>
    <col min="7" max="7" width="12.625" customWidth="1"/>
    <col min="8" max="8" width="10.75" customWidth="1"/>
  </cols>
  <sheetData>
    <row r="1" spans="2:8" ht="34.5" customHeight="1" thickBot="1">
      <c r="B1" s="8" t="s">
        <v>175</v>
      </c>
    </row>
    <row r="2" spans="2:8" ht="34.5" customHeight="1" thickTop="1">
      <c r="B2" s="188" t="s">
        <v>446</v>
      </c>
      <c r="C2" s="542" t="s">
        <v>447</v>
      </c>
      <c r="D2" s="543"/>
      <c r="E2" s="543"/>
      <c r="F2" s="543"/>
      <c r="G2" s="543"/>
      <c r="H2" s="544"/>
    </row>
    <row r="3" spans="2:8" ht="27" customHeight="1">
      <c r="B3" s="557" t="s">
        <v>448</v>
      </c>
      <c r="C3" s="548" t="s">
        <v>449</v>
      </c>
      <c r="D3" s="549"/>
      <c r="E3" s="549"/>
      <c r="F3" s="549"/>
      <c r="G3" s="549"/>
      <c r="H3" s="550"/>
    </row>
    <row r="4" spans="2:8" ht="13.5" customHeight="1">
      <c r="B4" s="558"/>
      <c r="C4" s="551"/>
      <c r="D4" s="552"/>
      <c r="E4" s="552"/>
      <c r="F4" s="552"/>
      <c r="G4" s="552"/>
      <c r="H4" s="553"/>
    </row>
    <row r="5" spans="2:8" ht="13.5" customHeight="1">
      <c r="B5" s="558"/>
      <c r="C5" s="32"/>
      <c r="D5" s="33"/>
      <c r="E5" s="33"/>
      <c r="F5" s="33"/>
      <c r="G5" s="33"/>
      <c r="H5" s="34"/>
    </row>
    <row r="6" spans="2:8" ht="13.5" customHeight="1">
      <c r="B6" s="558"/>
      <c r="C6" s="32"/>
      <c r="D6" s="36" t="s">
        <v>176</v>
      </c>
      <c r="E6" s="36" t="s">
        <v>177</v>
      </c>
      <c r="F6" s="36" t="s">
        <v>178</v>
      </c>
      <c r="G6" s="33"/>
      <c r="H6" s="34"/>
    </row>
    <row r="7" spans="2:8" ht="13.5" customHeight="1">
      <c r="B7" s="558"/>
      <c r="C7" s="32"/>
      <c r="D7" s="36" t="s">
        <v>179</v>
      </c>
      <c r="E7" s="35" t="s">
        <v>180</v>
      </c>
      <c r="F7" s="35" t="s">
        <v>181</v>
      </c>
      <c r="G7" s="33"/>
      <c r="H7" s="34"/>
    </row>
    <row r="8" spans="2:8" ht="13.5" customHeight="1">
      <c r="B8" s="558"/>
      <c r="C8" s="32"/>
      <c r="D8" s="36" t="s">
        <v>182</v>
      </c>
      <c r="E8" s="35" t="s">
        <v>183</v>
      </c>
      <c r="F8" s="35" t="s">
        <v>184</v>
      </c>
      <c r="G8" s="33"/>
      <c r="H8" s="34"/>
    </row>
    <row r="9" spans="2:8" ht="13.5" customHeight="1">
      <c r="B9" s="558"/>
      <c r="C9" s="32"/>
      <c r="D9" s="36" t="s">
        <v>185</v>
      </c>
      <c r="E9" s="35" t="s">
        <v>186</v>
      </c>
      <c r="F9" s="35" t="s">
        <v>184</v>
      </c>
      <c r="G9" s="33"/>
      <c r="H9" s="34"/>
    </row>
    <row r="10" spans="2:8" ht="13.5" customHeight="1">
      <c r="B10" s="558"/>
      <c r="C10" s="32"/>
      <c r="D10" s="36" t="s">
        <v>187</v>
      </c>
      <c r="E10" s="35" t="s">
        <v>186</v>
      </c>
      <c r="F10" s="35" t="s">
        <v>188</v>
      </c>
      <c r="G10" s="33"/>
      <c r="H10" s="34"/>
    </row>
    <row r="11" spans="2:8" ht="15" customHeight="1">
      <c r="B11" s="559"/>
      <c r="C11" s="29"/>
      <c r="D11" s="30"/>
      <c r="E11" s="30"/>
      <c r="F11" s="30"/>
      <c r="G11" s="30"/>
      <c r="H11" s="31"/>
    </row>
    <row r="12" spans="2:8" ht="32.25" customHeight="1">
      <c r="B12" s="27" t="s">
        <v>189</v>
      </c>
      <c r="C12" s="545" t="s">
        <v>190</v>
      </c>
      <c r="D12" s="546"/>
      <c r="E12" s="546"/>
      <c r="F12" s="546"/>
      <c r="G12" s="546"/>
      <c r="H12" s="547"/>
    </row>
    <row r="13" spans="2:8" ht="172.5" customHeight="1" thickBot="1">
      <c r="B13" s="28" t="s">
        <v>191</v>
      </c>
      <c r="C13" s="554" t="s">
        <v>192</v>
      </c>
      <c r="D13" s="555"/>
      <c r="E13" s="555"/>
      <c r="F13" s="555"/>
      <c r="G13" s="555"/>
      <c r="H13" s="556"/>
    </row>
    <row r="14" spans="2:8" ht="14.25" thickTop="1"/>
    <row r="15" spans="2:8" ht="21">
      <c r="B15" s="541" t="s">
        <v>193</v>
      </c>
      <c r="C15" s="541"/>
    </row>
  </sheetData>
  <sheetProtection algorithmName="SHA-512" hashValue="xQmyG+KTJtXFeAOakWjU/2Vr6Hr/KDZj57tRkX5N/QKQZeDOj6J3yTr/QdZuihWjwHKMfW9yd+mve7mdPKLOXA==" saltValue="lcHRxz3mQyCWhq2EU4aUZw==" spinCount="100000" sheet="1" formatCells="0" formatColumns="0" formatRows="0"/>
  <mergeCells count="6">
    <mergeCell ref="B15:C15"/>
    <mergeCell ref="C2:H2"/>
    <mergeCell ref="C12:H12"/>
    <mergeCell ref="C3:H4"/>
    <mergeCell ref="C13:H13"/>
    <mergeCell ref="B3:B11"/>
  </mergeCells>
  <phoneticPr fontId="18"/>
  <hyperlinks>
    <hyperlink ref="B15" location="' (保護)【様式】共同研究申込書'!I58" display="共同研究申込書 本紙へ戻る" xr:uid="{B2E36E3D-60D8-4829-9D29-D2405DD34BB3}"/>
    <hyperlink ref="B15:C15" location="【様式】共同研究変更申込書!G35" display="共同研究申込書 本紙へ戻る" xr:uid="{BBCB9C80-5908-49B7-9993-A90E3D24998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148C-E837-42E3-AB88-C3C83818E04C}">
  <sheetPr>
    <tabColor theme="9" tint="0.79998168889431442"/>
  </sheetPr>
  <dimension ref="B1:B24"/>
  <sheetViews>
    <sheetView workbookViewId="0">
      <selection activeCell="B24" sqref="B24"/>
    </sheetView>
  </sheetViews>
  <sheetFormatPr defaultRowHeight="13.5"/>
  <cols>
    <col min="1" max="1" width="9" style="186"/>
    <col min="2" max="2" width="34" style="186" bestFit="1" customWidth="1"/>
    <col min="3" max="16384" width="9" style="186"/>
  </cols>
  <sheetData>
    <row r="1" spans="2:2" ht="18.75">
      <c r="B1" s="183" t="s">
        <v>424</v>
      </c>
    </row>
    <row r="2" spans="2:2" hidden="1">
      <c r="B2" s="184" t="s">
        <v>423</v>
      </c>
    </row>
    <row r="3" spans="2:2" ht="20.100000000000001" customHeight="1">
      <c r="B3" s="185" t="s">
        <v>425</v>
      </c>
    </row>
    <row r="4" spans="2:2" ht="20.100000000000001" customHeight="1">
      <c r="B4" s="185" t="s">
        <v>426</v>
      </c>
    </row>
    <row r="5" spans="2:2" ht="20.100000000000001" customHeight="1">
      <c r="B5" s="185" t="s">
        <v>427</v>
      </c>
    </row>
    <row r="6" spans="2:2" ht="20.100000000000001" customHeight="1">
      <c r="B6" s="185" t="s">
        <v>428</v>
      </c>
    </row>
    <row r="7" spans="2:2" ht="20.100000000000001" customHeight="1">
      <c r="B7" s="185" t="s">
        <v>429</v>
      </c>
    </row>
    <row r="8" spans="2:2" ht="20.100000000000001" customHeight="1">
      <c r="B8" s="185" t="s">
        <v>430</v>
      </c>
    </row>
    <row r="9" spans="2:2" ht="20.100000000000001" customHeight="1">
      <c r="B9" s="185" t="s">
        <v>431</v>
      </c>
    </row>
    <row r="10" spans="2:2" ht="20.100000000000001" customHeight="1">
      <c r="B10" s="185" t="s">
        <v>432</v>
      </c>
    </row>
    <row r="11" spans="2:2" ht="20.100000000000001" customHeight="1">
      <c r="B11" s="185" t="s">
        <v>433</v>
      </c>
    </row>
    <row r="12" spans="2:2" ht="20.100000000000001" customHeight="1">
      <c r="B12" s="185" t="s">
        <v>434</v>
      </c>
    </row>
    <row r="13" spans="2:2" ht="20.100000000000001" customHeight="1">
      <c r="B13" s="185" t="s">
        <v>435</v>
      </c>
    </row>
    <row r="14" spans="2:2" ht="20.100000000000001" customHeight="1">
      <c r="B14" s="185" t="s">
        <v>436</v>
      </c>
    </row>
    <row r="15" spans="2:2" ht="20.100000000000001" customHeight="1">
      <c r="B15" s="185" t="s">
        <v>437</v>
      </c>
    </row>
    <row r="16" spans="2:2" ht="20.100000000000001" customHeight="1">
      <c r="B16" s="185" t="s">
        <v>438</v>
      </c>
    </row>
    <row r="17" spans="2:2" ht="20.100000000000001" customHeight="1">
      <c r="B17" s="185" t="s">
        <v>439</v>
      </c>
    </row>
    <row r="18" spans="2:2" ht="20.100000000000001" customHeight="1">
      <c r="B18" s="185" t="s">
        <v>440</v>
      </c>
    </row>
    <row r="19" spans="2:2" ht="20.100000000000001" customHeight="1">
      <c r="B19" s="185" t="s">
        <v>441</v>
      </c>
    </row>
    <row r="20" spans="2:2" ht="20.100000000000001" customHeight="1">
      <c r="B20" s="185" t="s">
        <v>442</v>
      </c>
    </row>
    <row r="21" spans="2:2" ht="20.100000000000001" customHeight="1">
      <c r="B21" s="185" t="s">
        <v>443</v>
      </c>
    </row>
    <row r="22" spans="2:2" ht="20.100000000000001" customHeight="1">
      <c r="B22" s="185" t="s">
        <v>444</v>
      </c>
    </row>
    <row r="24" spans="2:2" ht="18.75" customHeight="1">
      <c r="B24" s="187" t="str">
        <f>業種番号一覧!$C$38</f>
        <v>共同研究申込書 本紙へ戻る</v>
      </c>
    </row>
  </sheetData>
  <sheetProtection algorithmName="SHA-512" hashValue="iDvzXsPMgPydx/ZD8mRJvEHVPunwusu2cbs+sLjTAXzbnL4G0WYs+8e0+zbgExDQA5CWqlTa8FDX/xeaY64cHA==" saltValue="wsJLDG8LGurOb9+/cQHbPw==" spinCount="100000" sheet="1" objects="1" scenarios="1"/>
  <phoneticPr fontId="18"/>
  <hyperlinks>
    <hyperlink ref="B24" location="【様式】共同研究変更申込書!I35" display="【様式】共同研究変更申込書!I35" xr:uid="{541BECCD-373C-4E9E-828A-B3C40D650A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topLeftCell="A16" workbookViewId="0">
      <selection activeCell="C38" sqref="C38"/>
    </sheetView>
  </sheetViews>
  <sheetFormatPr defaultRowHeight="13.5"/>
  <cols>
    <col min="1" max="1" width="2.875" customWidth="1"/>
    <col min="3" max="3" width="39" customWidth="1"/>
  </cols>
  <sheetData>
    <row r="1" spans="2:3" s="8" customFormat="1" ht="49.5" customHeight="1">
      <c r="B1" s="560" t="s">
        <v>194</v>
      </c>
      <c r="C1" s="560"/>
    </row>
    <row r="2" spans="2:3">
      <c r="B2" s="9">
        <v>1</v>
      </c>
      <c r="C2" s="9" t="s">
        <v>195</v>
      </c>
    </row>
    <row r="3" spans="2:3">
      <c r="B3" s="9">
        <v>2</v>
      </c>
      <c r="C3" s="9" t="s">
        <v>196</v>
      </c>
    </row>
    <row r="4" spans="2:3">
      <c r="B4" s="9">
        <v>3</v>
      </c>
      <c r="C4" s="9" t="s">
        <v>197</v>
      </c>
    </row>
    <row r="5" spans="2:3">
      <c r="B5" s="9">
        <v>4</v>
      </c>
      <c r="C5" s="9" t="s">
        <v>198</v>
      </c>
    </row>
    <row r="6" spans="2:3">
      <c r="B6" s="9">
        <v>5</v>
      </c>
      <c r="C6" s="9" t="s">
        <v>199</v>
      </c>
    </row>
    <row r="7" spans="2:3">
      <c r="B7" s="9">
        <v>6</v>
      </c>
      <c r="C7" s="9" t="s">
        <v>200</v>
      </c>
    </row>
    <row r="8" spans="2:3">
      <c r="B8" s="9">
        <v>7</v>
      </c>
      <c r="C8" s="9" t="s">
        <v>201</v>
      </c>
    </row>
    <row r="9" spans="2:3">
      <c r="B9" s="9">
        <v>8</v>
      </c>
      <c r="C9" s="9" t="s">
        <v>202</v>
      </c>
    </row>
    <row r="10" spans="2:3">
      <c r="B10" s="9">
        <v>9</v>
      </c>
      <c r="C10" s="9" t="s">
        <v>203</v>
      </c>
    </row>
    <row r="11" spans="2:3">
      <c r="B11" s="9">
        <v>10</v>
      </c>
      <c r="C11" s="9" t="s">
        <v>204</v>
      </c>
    </row>
    <row r="12" spans="2:3">
      <c r="B12" s="9">
        <v>11</v>
      </c>
      <c r="C12" s="9" t="s">
        <v>205</v>
      </c>
    </row>
    <row r="13" spans="2:3">
      <c r="B13" s="9">
        <v>12</v>
      </c>
      <c r="C13" s="9" t="s">
        <v>206</v>
      </c>
    </row>
    <row r="14" spans="2:3">
      <c r="B14" s="9">
        <v>13</v>
      </c>
      <c r="C14" s="9" t="s">
        <v>207</v>
      </c>
    </row>
    <row r="15" spans="2:3">
      <c r="B15" s="9">
        <v>14</v>
      </c>
      <c r="C15" s="9" t="s">
        <v>208</v>
      </c>
    </row>
    <row r="16" spans="2:3">
      <c r="B16" s="9">
        <v>15</v>
      </c>
      <c r="C16" s="9" t="s">
        <v>209</v>
      </c>
    </row>
    <row r="17" spans="2:3">
      <c r="B17" s="9">
        <v>16</v>
      </c>
      <c r="C17" s="9" t="s">
        <v>210</v>
      </c>
    </row>
    <row r="18" spans="2:3">
      <c r="B18" s="9">
        <v>17</v>
      </c>
      <c r="C18" s="9" t="s">
        <v>211</v>
      </c>
    </row>
    <row r="19" spans="2:3">
      <c r="B19" s="9">
        <v>18</v>
      </c>
      <c r="C19" s="9" t="s">
        <v>212</v>
      </c>
    </row>
    <row r="20" spans="2:3">
      <c r="B20" s="9">
        <v>19</v>
      </c>
      <c r="C20" s="9" t="s">
        <v>213</v>
      </c>
    </row>
    <row r="21" spans="2:3">
      <c r="B21" s="9">
        <v>20</v>
      </c>
      <c r="C21" s="9" t="s">
        <v>214</v>
      </c>
    </row>
    <row r="22" spans="2:3">
      <c r="B22" s="9">
        <v>21</v>
      </c>
      <c r="C22" s="9" t="s">
        <v>215</v>
      </c>
    </row>
    <row r="23" spans="2:3">
      <c r="B23" s="9">
        <v>22</v>
      </c>
      <c r="C23" s="9" t="s">
        <v>216</v>
      </c>
    </row>
    <row r="24" spans="2:3">
      <c r="B24" s="9">
        <v>23</v>
      </c>
      <c r="C24" s="9" t="s">
        <v>217</v>
      </c>
    </row>
    <row r="25" spans="2:3">
      <c r="B25" s="9">
        <v>24</v>
      </c>
      <c r="C25" s="9" t="s">
        <v>218</v>
      </c>
    </row>
    <row r="26" spans="2:3">
      <c r="B26" s="9">
        <v>25</v>
      </c>
      <c r="C26" s="9" t="s">
        <v>219</v>
      </c>
    </row>
    <row r="27" spans="2:3">
      <c r="B27" s="9">
        <v>26</v>
      </c>
      <c r="C27" s="9" t="s">
        <v>220</v>
      </c>
    </row>
    <row r="28" spans="2:3">
      <c r="B28" s="9">
        <v>27</v>
      </c>
      <c r="C28" s="9" t="s">
        <v>221</v>
      </c>
    </row>
    <row r="29" spans="2:3">
      <c r="B29" s="9">
        <v>28</v>
      </c>
      <c r="C29" s="9" t="s">
        <v>222</v>
      </c>
    </row>
    <row r="30" spans="2:3">
      <c r="B30" s="9">
        <v>29</v>
      </c>
      <c r="C30" s="9" t="s">
        <v>223</v>
      </c>
    </row>
    <row r="31" spans="2:3">
      <c r="B31" s="9">
        <v>30</v>
      </c>
      <c r="C31" s="9" t="s">
        <v>224</v>
      </c>
    </row>
    <row r="32" spans="2:3">
      <c r="B32" s="9">
        <v>31</v>
      </c>
      <c r="C32" s="9" t="s">
        <v>225</v>
      </c>
    </row>
    <row r="33" spans="2:3">
      <c r="B33" s="9">
        <v>32</v>
      </c>
      <c r="C33" s="9" t="s">
        <v>226</v>
      </c>
    </row>
    <row r="34" spans="2:3">
      <c r="B34" s="9">
        <v>33</v>
      </c>
      <c r="C34" s="9" t="s">
        <v>227</v>
      </c>
    </row>
    <row r="35" spans="2:3">
      <c r="B35" s="9">
        <v>34</v>
      </c>
      <c r="C35" s="9" t="s">
        <v>228</v>
      </c>
    </row>
    <row r="36" spans="2:3">
      <c r="B36" s="9">
        <v>35</v>
      </c>
      <c r="C36" s="9" t="s">
        <v>229</v>
      </c>
    </row>
    <row r="38" spans="2:3" ht="24">
      <c r="C38" s="63" t="s">
        <v>193</v>
      </c>
    </row>
  </sheetData>
  <sheetProtection algorithmName="SHA-512" hashValue="DlAtutWOIxgExu3ycRVYyJC0NnAZF+Zjhlx/HICwaMHm2wCG+GojN5S5IaD9umdbpOGJVxamYYCVIenW8XgP2Q==" saltValue="6KBsVO/Pb4Uum7alHqdlLA==" spinCount="100000" sheet="1" formatCells="0" formatColumns="0" formatRows="0"/>
  <mergeCells count="1">
    <mergeCell ref="B1:C1"/>
  </mergeCells>
  <phoneticPr fontId="18"/>
  <hyperlinks>
    <hyperlink ref="C38" location="【様式】共同研究変更申込書!S29" display="共同研究申込書 本紙へ戻る" xr:uid="{BF8761E7-AF8C-4CF2-9CA8-6358754343BA}"/>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O5"/>
  <sheetViews>
    <sheetView workbookViewId="0">
      <selection activeCell="I18" sqref="I17:I18"/>
    </sheetView>
  </sheetViews>
  <sheetFormatPr defaultRowHeight="13.5"/>
  <cols>
    <col min="1" max="1" width="7.25" bestFit="1" customWidth="1"/>
    <col min="2" max="2" width="9.375" bestFit="1" customWidth="1"/>
    <col min="7" max="7" width="30.75" customWidth="1"/>
    <col min="8" max="8" width="19.75" customWidth="1"/>
    <col min="26" max="26" width="10.375" customWidth="1"/>
    <col min="27" max="27" width="10.375" bestFit="1" customWidth="1"/>
    <col min="28" max="29" width="10.375" customWidth="1"/>
    <col min="30" max="30" width="10.75" customWidth="1"/>
    <col min="118" max="118" width="13.375" bestFit="1" customWidth="1"/>
  </cols>
  <sheetData>
    <row r="1" spans="1:119">
      <c r="A1" t="s">
        <v>230</v>
      </c>
      <c r="B1" t="s">
        <v>231</v>
      </c>
      <c r="C1" t="s">
        <v>232</v>
      </c>
      <c r="D1" s="70" t="s">
        <v>233</v>
      </c>
      <c r="E1" t="s">
        <v>234</v>
      </c>
      <c r="F1" s="70" t="s">
        <v>235</v>
      </c>
      <c r="G1" t="s">
        <v>236</v>
      </c>
      <c r="H1" t="s">
        <v>237</v>
      </c>
      <c r="I1" t="s">
        <v>238</v>
      </c>
      <c r="J1" t="s">
        <v>239</v>
      </c>
      <c r="K1" t="s">
        <v>240</v>
      </c>
      <c r="L1" t="s">
        <v>241</v>
      </c>
      <c r="M1" s="70" t="s">
        <v>242</v>
      </c>
      <c r="N1" t="s">
        <v>243</v>
      </c>
      <c r="O1" s="70" t="s">
        <v>244</v>
      </c>
      <c r="P1" t="s">
        <v>245</v>
      </c>
      <c r="Q1" t="s">
        <v>246</v>
      </c>
      <c r="R1" t="s">
        <v>247</v>
      </c>
      <c r="S1" t="s">
        <v>248</v>
      </c>
      <c r="T1" s="70" t="s">
        <v>249</v>
      </c>
      <c r="U1" t="s">
        <v>250</v>
      </c>
      <c r="V1" s="70" t="s">
        <v>251</v>
      </c>
      <c r="W1" t="s">
        <v>252</v>
      </c>
      <c r="X1" t="s">
        <v>253</v>
      </c>
      <c r="Y1" t="s">
        <v>254</v>
      </c>
      <c r="Z1" t="s">
        <v>255</v>
      </c>
      <c r="AA1" s="70" t="s">
        <v>256</v>
      </c>
      <c r="AB1" t="s">
        <v>257</v>
      </c>
      <c r="AC1" s="70" t="s">
        <v>258</v>
      </c>
      <c r="AD1" t="s">
        <v>259</v>
      </c>
      <c r="AE1" t="s">
        <v>260</v>
      </c>
      <c r="AF1" t="s">
        <v>261</v>
      </c>
      <c r="AG1" t="s">
        <v>262</v>
      </c>
      <c r="AH1" s="70" t="s">
        <v>263</v>
      </c>
      <c r="AI1" t="s">
        <v>264</v>
      </c>
      <c r="AJ1" s="70" t="s">
        <v>265</v>
      </c>
      <c r="AK1" t="s">
        <v>266</v>
      </c>
      <c r="AL1" t="s">
        <v>267</v>
      </c>
      <c r="AM1" t="s">
        <v>268</v>
      </c>
      <c r="AN1" t="s">
        <v>269</v>
      </c>
      <c r="AO1" s="70" t="s">
        <v>270</v>
      </c>
      <c r="AP1" t="s">
        <v>271</v>
      </c>
      <c r="AQ1" s="70" t="s">
        <v>272</v>
      </c>
      <c r="AR1" t="s">
        <v>273</v>
      </c>
      <c r="AS1" t="s">
        <v>274</v>
      </c>
      <c r="AT1" t="s">
        <v>275</v>
      </c>
      <c r="AU1" t="s">
        <v>276</v>
      </c>
      <c r="AV1" s="70" t="s">
        <v>277</v>
      </c>
      <c r="AW1" t="s">
        <v>278</v>
      </c>
      <c r="AX1" s="70" t="s">
        <v>279</v>
      </c>
      <c r="AY1" t="s">
        <v>280</v>
      </c>
      <c r="AZ1" t="s">
        <v>281</v>
      </c>
      <c r="BA1" t="s">
        <v>282</v>
      </c>
      <c r="BB1" t="s">
        <v>283</v>
      </c>
      <c r="BC1" s="70" t="s">
        <v>284</v>
      </c>
      <c r="BD1" t="s">
        <v>285</v>
      </c>
      <c r="BE1" t="s">
        <v>286</v>
      </c>
      <c r="BF1" t="s">
        <v>287</v>
      </c>
      <c r="BG1" t="s">
        <v>288</v>
      </c>
      <c r="BH1" t="s">
        <v>289</v>
      </c>
      <c r="BI1" t="s">
        <v>290</v>
      </c>
      <c r="BJ1" s="70" t="s">
        <v>291</v>
      </c>
      <c r="BK1" t="s">
        <v>292</v>
      </c>
      <c r="BL1" t="s">
        <v>293</v>
      </c>
      <c r="BM1" t="s">
        <v>294</v>
      </c>
      <c r="BN1" t="s">
        <v>295</v>
      </c>
      <c r="BO1" t="s">
        <v>296</v>
      </c>
      <c r="BP1" t="s">
        <v>297</v>
      </c>
      <c r="BQ1" s="70" t="s">
        <v>298</v>
      </c>
      <c r="BR1" t="s">
        <v>299</v>
      </c>
      <c r="BS1" t="s">
        <v>300</v>
      </c>
      <c r="BT1" t="s">
        <v>301</v>
      </c>
      <c r="BU1" t="s">
        <v>302</v>
      </c>
      <c r="BV1" t="s">
        <v>303</v>
      </c>
      <c r="BW1" t="s">
        <v>304</v>
      </c>
      <c r="BX1" s="70" t="s">
        <v>305</v>
      </c>
      <c r="BY1" t="s">
        <v>306</v>
      </c>
      <c r="BZ1" t="s">
        <v>307</v>
      </c>
      <c r="CA1" t="s">
        <v>308</v>
      </c>
      <c r="CB1" t="s">
        <v>309</v>
      </c>
      <c r="CC1" t="s">
        <v>310</v>
      </c>
      <c r="CD1" t="s">
        <v>311</v>
      </c>
      <c r="CE1" s="70" t="s">
        <v>312</v>
      </c>
      <c r="CF1" t="s">
        <v>313</v>
      </c>
      <c r="CG1" t="s">
        <v>314</v>
      </c>
      <c r="CH1" t="s">
        <v>315</v>
      </c>
      <c r="CI1" t="s">
        <v>316</v>
      </c>
      <c r="CJ1" t="s">
        <v>317</v>
      </c>
      <c r="CK1" t="s">
        <v>318</v>
      </c>
      <c r="CL1" s="70" t="s">
        <v>319</v>
      </c>
      <c r="CM1" t="s">
        <v>320</v>
      </c>
      <c r="CN1" t="s">
        <v>321</v>
      </c>
      <c r="CO1" t="s">
        <v>322</v>
      </c>
      <c r="CP1" t="s">
        <v>323</v>
      </c>
      <c r="CQ1" t="s">
        <v>324</v>
      </c>
      <c r="CR1" t="s">
        <v>325</v>
      </c>
      <c r="CS1" t="s">
        <v>326</v>
      </c>
      <c r="CT1" t="s">
        <v>327</v>
      </c>
      <c r="CU1" t="s">
        <v>328</v>
      </c>
      <c r="CV1" t="s">
        <v>329</v>
      </c>
      <c r="CW1" t="s">
        <v>330</v>
      </c>
      <c r="CX1" t="s">
        <v>331</v>
      </c>
      <c r="CY1" t="s">
        <v>332</v>
      </c>
      <c r="CZ1" t="s">
        <v>333</v>
      </c>
      <c r="DA1" t="s">
        <v>334</v>
      </c>
      <c r="DB1" t="s">
        <v>335</v>
      </c>
      <c r="DC1" t="s">
        <v>336</v>
      </c>
      <c r="DD1" t="s">
        <v>337</v>
      </c>
      <c r="DE1" t="s">
        <v>338</v>
      </c>
      <c r="DF1" t="s">
        <v>339</v>
      </c>
      <c r="DG1" t="s">
        <v>340</v>
      </c>
      <c r="DH1" t="s">
        <v>341</v>
      </c>
      <c r="DI1" t="s">
        <v>342</v>
      </c>
      <c r="DJ1" t="s">
        <v>343</v>
      </c>
      <c r="DK1" t="s">
        <v>344</v>
      </c>
      <c r="DL1" t="s">
        <v>345</v>
      </c>
      <c r="DM1" t="s">
        <v>346</v>
      </c>
      <c r="DN1" t="s">
        <v>347</v>
      </c>
      <c r="DO1" t="s">
        <v>348</v>
      </c>
    </row>
    <row r="2" spans="1:119">
      <c r="A2">
        <f>【様式】共同研究変更申込書!P6</f>
        <v>0</v>
      </c>
      <c r="B2">
        <f>【様式】共同研究変更申込書!G13</f>
        <v>0</v>
      </c>
      <c r="C2" t="str">
        <f>IF(【様式】共同研究変更申込書!$Y45,【様式】共同研究変更申込書!$O45,"原契約と同じ")</f>
        <v>原契約と同じ</v>
      </c>
      <c r="D2" s="70">
        <f>LEN(C2)</f>
        <v>6</v>
      </c>
      <c r="E2" t="str">
        <f>IF(【様式】共同研究変更申込書!$Y47,【様式】共同研究変更申込書!$O47,"原契約と同じ")</f>
        <v>原契約と同じ</v>
      </c>
      <c r="F2" s="70">
        <f>LEN(E2)</f>
        <v>6</v>
      </c>
      <c r="G2" t="str">
        <f>IF(【様式】共同研究変更申込書!$Y49,TEXT(【様式】共同研究変更申込書!$O49,"yyyy年m月d日")&amp;"から"&amp;TEXT(【様式】共同研究変更申込書!$T49,"yyyy年m月d日")&amp;"まで","原契約と同じ")</f>
        <v>原契約と同じ</v>
      </c>
      <c r="H2" t="str">
        <f>IF(【様式】共同研究変更申込書!$Y51,"甲："&amp;【様式】共同研究変更申込書!$Q51&amp;"　乙："&amp;【様式】共同研究変更申込書!$Q52,"原契約と同じ")</f>
        <v>原契約と同じ</v>
      </c>
      <c r="I2" t="str">
        <f>IF(【様式】共同研究変更申込書!$Y53,【様式】共同研究変更申込書!$I54,"原契約と同じ")</f>
        <v>原契約と同じ</v>
      </c>
      <c r="J2" t="str">
        <f>IF(【様式】共同研究変更申込書!$Y53,【様式】共同研究変更申込書!$L54,"")</f>
        <v/>
      </c>
      <c r="K2" t="str">
        <f>IF(【様式】共同研究変更申込書!$Y53,【様式】共同研究変更申込書!$O54,"")</f>
        <v/>
      </c>
      <c r="L2" t="str">
        <f>IF(【様式】共同研究変更申込書!$Y53,【様式】共同研究変更申込書!$Q54,"")</f>
        <v/>
      </c>
      <c r="M2" s="70">
        <f>LEN(L2)</f>
        <v>0</v>
      </c>
      <c r="N2" t="str">
        <f>IF(【様式】共同研究変更申込書!$Y53,【様式】共同研究変更申込書!$V54,"")</f>
        <v/>
      </c>
      <c r="O2" s="70">
        <f>LEN(N2)</f>
        <v>0</v>
      </c>
      <c r="P2" t="str">
        <f>IF(【様式】共同研究変更申込書!$I55="","",【様式】共同研究変更申込書!$I55&amp;IF(【様式】共同研究変更申込書!$G55="研究協力者",CHAR(10)&amp;"（研究協力者）",""))</f>
        <v/>
      </c>
      <c r="Q2" t="str">
        <f>IF(【様式】共同研究変更申込書!$L55="","",【様式】共同研究変更申込書!$L55)</f>
        <v/>
      </c>
      <c r="R2" t="str">
        <f>IF(【様式】共同研究変更申込書!$O55="","",【様式】共同研究変更申込書!$O55)</f>
        <v/>
      </c>
      <c r="S2" t="str">
        <f>IF(【様式】共同研究変更申込書!$Q55="","",【様式】共同研究変更申込書!$Q55)</f>
        <v/>
      </c>
      <c r="T2" s="70">
        <f>LEN(S2)</f>
        <v>0</v>
      </c>
      <c r="U2" t="str">
        <f>IF(【様式】共同研究変更申込書!$V55="","",【様式】共同研究変更申込書!$V55)</f>
        <v/>
      </c>
      <c r="V2" s="70">
        <f>LEN(U2)</f>
        <v>0</v>
      </c>
      <c r="W2" t="str">
        <f>IF(【様式】共同研究変更申込書!$I56="","",【様式】共同研究変更申込書!$I56&amp;IF(【様式】共同研究変更申込書!$G56="研究協力者",CHAR(10)&amp;"（研究協力者）",""))</f>
        <v/>
      </c>
      <c r="X2" t="str">
        <f>IF(【様式】共同研究変更申込書!$L56="","",【様式】共同研究変更申込書!$L56)</f>
        <v/>
      </c>
      <c r="Y2" t="str">
        <f>IF(【様式】共同研究変更申込書!$O56="","",【様式】共同研究変更申込書!$O56)</f>
        <v/>
      </c>
      <c r="Z2" t="str">
        <f>IF(【様式】共同研究変更申込書!$Q56="","",【様式】共同研究変更申込書!$Q56)</f>
        <v/>
      </c>
      <c r="AA2" s="70">
        <f>LEN(Z2)</f>
        <v>0</v>
      </c>
      <c r="AB2" t="str">
        <f>IF(【様式】共同研究変更申込書!$V56="","",【様式】共同研究変更申込書!$V56)</f>
        <v/>
      </c>
      <c r="AC2" s="70">
        <f>LEN(AB2)</f>
        <v>0</v>
      </c>
      <c r="AD2" t="str">
        <f>IF(【様式】共同研究変更申込書!$I57="","",【様式】共同研究変更申込書!$I57&amp;IF(【様式】共同研究変更申込書!$G57="研究協力者",CHAR(10)&amp;"（研究協力者）",""))</f>
        <v/>
      </c>
      <c r="AE2" t="str">
        <f>IF(【様式】共同研究変更申込書!$L57="","",【様式】共同研究変更申込書!$L57)</f>
        <v/>
      </c>
      <c r="AF2" t="str">
        <f>IF(【様式】共同研究変更申込書!$O57="","",【様式】共同研究変更申込書!$O57)</f>
        <v/>
      </c>
      <c r="AG2" t="str">
        <f>IF(【様式】共同研究変更申込書!$Q57="","",【様式】共同研究変更申込書!$Q57)</f>
        <v/>
      </c>
      <c r="AH2" s="70">
        <f>LEN(AG2)</f>
        <v>0</v>
      </c>
      <c r="AI2" t="str">
        <f>IF(【様式】共同研究変更申込書!$V57="","",【様式】共同研究変更申込書!$V57)</f>
        <v/>
      </c>
      <c r="AJ2" s="70">
        <f>LEN(AI2)</f>
        <v>0</v>
      </c>
      <c r="AK2" t="str">
        <f>IF(【様式】共同研究変更申込書!$I58="","",【様式】共同研究変更申込書!$I58&amp;IF(【様式】共同研究変更申込書!$G58="研究協力者",CHAR(10)&amp;"（研究協力者）",""))</f>
        <v/>
      </c>
      <c r="AL2" t="str">
        <f>IF(【様式】共同研究変更申込書!$L58="","",【様式】共同研究変更申込書!$L58)</f>
        <v/>
      </c>
      <c r="AM2" t="str">
        <f>IF(【様式】共同研究変更申込書!$O58="","",【様式】共同研究変更申込書!$O58)</f>
        <v/>
      </c>
      <c r="AN2" t="str">
        <f>IF(【様式】共同研究変更申込書!$Q58="","",【様式】共同研究変更申込書!$Q58)</f>
        <v/>
      </c>
      <c r="AO2" s="70">
        <f>LEN(AN2)</f>
        <v>0</v>
      </c>
      <c r="AP2" t="str">
        <f>IF(【様式】共同研究変更申込書!$V58="","",【様式】共同研究変更申込書!$V58)</f>
        <v/>
      </c>
      <c r="AQ2" s="70">
        <f>LEN(AP2)</f>
        <v>0</v>
      </c>
      <c r="AR2" t="str">
        <f>IF(【様式】共同研究変更申込書!$I59="","",【様式】共同研究変更申込書!$I59&amp;IF(【様式】共同研究変更申込書!$G59="研究協力者",CHAR(10)&amp;"（研究協力者）",""))</f>
        <v/>
      </c>
      <c r="AS2" t="str">
        <f>IF(【様式】共同研究変更申込書!$L59="","",【様式】共同研究変更申込書!$L59)</f>
        <v/>
      </c>
      <c r="AT2" t="str">
        <f>IF(【様式】共同研究変更申込書!$O59="","",【様式】共同研究変更申込書!$O59)</f>
        <v/>
      </c>
      <c r="AU2" t="str">
        <f>IF(【様式】共同研究変更申込書!$Q59="","",【様式】共同研究変更申込書!$Q59)</f>
        <v/>
      </c>
      <c r="AV2" s="70">
        <f>LEN(AU2)</f>
        <v>0</v>
      </c>
      <c r="AW2" t="str">
        <f>IF(【様式】共同研究変更申込書!$V59="","",【様式】共同研究変更申込書!$V59)</f>
        <v/>
      </c>
      <c r="AX2" s="70">
        <f>LEN(AW2)</f>
        <v>0</v>
      </c>
      <c r="AY2" t="str">
        <f>IF(【様式】共同研究変更申込書!$Y61,BD2&amp;【様式】共同研究変更申込書!$I62,"原契約と同じ")</f>
        <v>原契約と同じ</v>
      </c>
      <c r="AZ2" t="str">
        <f>IF(【様式】共同研究変更申込書!$Y61,【様式】共同研究変更申込書!$L62,"")</f>
        <v/>
      </c>
      <c r="BA2" t="str">
        <f>IF(【様式】共同研究変更申込書!$Y61,【様式】共同研究変更申込書!$O62,"")</f>
        <v/>
      </c>
      <c r="BB2" t="str">
        <f>IF(【様式】共同研究変更申込書!$Y61,【様式】共同研究変更申込書!$Q62,"")</f>
        <v/>
      </c>
      <c r="BC2" s="70">
        <f>LEN(BB2)</f>
        <v>0</v>
      </c>
      <c r="BD2" t="str">
        <f>IF(【様式】共同研究変更申込書!$V62="○","◎","")</f>
        <v/>
      </c>
      <c r="BE2" t="str">
        <f>IF(【様式】共同研究変更申込書!$W62="","",【様式】共同研究変更申込書!$W62)</f>
        <v/>
      </c>
      <c r="BF2" t="str">
        <f>IF(【様式】共同研究変更申込書!$I63="","",BK2&amp;【様式】共同研究変更申込書!$I63)&amp;IF(【様式】共同研究変更申込書!$G63="研究協力者",CHAR(10)&amp;"（研究協力者）","")</f>
        <v/>
      </c>
      <c r="BG2" t="str">
        <f>IF(【様式】共同研究変更申込書!$L63="","",【様式】共同研究変更申込書!$L63)</f>
        <v/>
      </c>
      <c r="BH2" t="str">
        <f>IF(【様式】共同研究変更申込書!$O63="","",【様式】共同研究変更申込書!$O63)</f>
        <v/>
      </c>
      <c r="BI2" t="str">
        <f>IF(【様式】共同研究変更申込書!$Q63="","",【様式】共同研究変更申込書!$Q63)</f>
        <v/>
      </c>
      <c r="BJ2" s="70">
        <f>LEN(BI2)</f>
        <v>0</v>
      </c>
      <c r="BK2" t="str">
        <f>IF(【様式】共同研究変更申込書!$V63="○","◎","")</f>
        <v/>
      </c>
      <c r="BL2" t="str">
        <f>IF(【様式】共同研究変更申込書!$W63="","",【様式】共同研究変更申込書!$W63)</f>
        <v/>
      </c>
      <c r="BM2" t="str">
        <f>IF(【様式】共同研究変更申込書!$I64="","",BR2&amp;【様式】共同研究変更申込書!$I64)&amp;IF(【様式】共同研究変更申込書!$G64="研究協力者",CHAR(10)&amp;"（研究協力者）","")</f>
        <v/>
      </c>
      <c r="BN2" t="str">
        <f>IF(【様式】共同研究変更申込書!$L64="","",【様式】共同研究変更申込書!$L64)</f>
        <v/>
      </c>
      <c r="BO2" t="str">
        <f>IF(【様式】共同研究変更申込書!$O64="","",【様式】共同研究変更申込書!$O64)</f>
        <v/>
      </c>
      <c r="BP2" t="str">
        <f>IF(【様式】共同研究変更申込書!$Q64="","",【様式】共同研究変更申込書!$Q64)</f>
        <v/>
      </c>
      <c r="BQ2" s="70">
        <f>LEN(BP2)</f>
        <v>0</v>
      </c>
      <c r="BR2" t="str">
        <f>IF(【様式】共同研究変更申込書!$V64="○","◎","")</f>
        <v/>
      </c>
      <c r="BS2" t="str">
        <f>IF(【様式】共同研究変更申込書!$W64="","",【様式】共同研究変更申込書!$W64)</f>
        <v/>
      </c>
      <c r="BT2" t="str">
        <f>IF(【様式】共同研究変更申込書!$I65="","",BY2&amp;【様式】共同研究変更申込書!$I65)&amp;IF(【様式】共同研究変更申込書!$G65="研究協力者",CHAR(10)&amp;"（研究協力者）","")</f>
        <v/>
      </c>
      <c r="BU2" t="str">
        <f>IF(【様式】共同研究変更申込書!$L65="","",【様式】共同研究変更申込書!$L65)</f>
        <v/>
      </c>
      <c r="BV2" t="str">
        <f>IF(【様式】共同研究変更申込書!$O65="","",【様式】共同研究変更申込書!$O65)</f>
        <v/>
      </c>
      <c r="BW2" t="str">
        <f>IF(【様式】共同研究変更申込書!$Q65="","",【様式】共同研究変更申込書!$Q65)</f>
        <v/>
      </c>
      <c r="BX2" s="70">
        <f>LEN(BW2)</f>
        <v>0</v>
      </c>
      <c r="BY2" t="str">
        <f>IF(【様式】共同研究変更申込書!$V65="○","◎","")</f>
        <v/>
      </c>
      <c r="BZ2" t="str">
        <f>IF(【様式】共同研究変更申込書!$W65="","",【様式】共同研究変更申込書!$W65)</f>
        <v/>
      </c>
      <c r="CA2" t="str">
        <f>IF(【様式】共同研究変更申込書!$I66="","",CF2&amp;【様式】共同研究変更申込書!$I66)&amp;IF(【様式】共同研究変更申込書!$G66="研究協力者",CHAR(10)&amp;"（研究協力者）","")</f>
        <v/>
      </c>
      <c r="CB2" t="str">
        <f>IF(【様式】共同研究変更申込書!$L66="","",【様式】共同研究変更申込書!$L66)</f>
        <v/>
      </c>
      <c r="CC2" t="str">
        <f>IF(【様式】共同研究変更申込書!$O66="","",【様式】共同研究変更申込書!$O66)</f>
        <v/>
      </c>
      <c r="CD2" t="str">
        <f>IF(【様式】共同研究変更申込書!$Q66="","",【様式】共同研究変更申込書!$Q66)</f>
        <v/>
      </c>
      <c r="CE2" s="70">
        <f>LEN(CD2)</f>
        <v>0</v>
      </c>
      <c r="CF2" t="str">
        <f>IF(【様式】共同研究変更申込書!$V66="○","◎","")</f>
        <v/>
      </c>
      <c r="CG2" t="str">
        <f>IF(【様式】共同研究変更申込書!$W66="","",【様式】共同研究変更申込書!$W66)</f>
        <v/>
      </c>
      <c r="CH2" t="str">
        <f>IF(【様式】共同研究変更申込書!$I67="","",CM2&amp;【様式】共同研究変更申込書!$I67)&amp;IF(【様式】共同研究変更申込書!$G67="研究協力者",CHAR(10)&amp;"（研究協力者）","")</f>
        <v/>
      </c>
      <c r="CI2" t="str">
        <f>IF(【様式】共同研究変更申込書!$L67="","",【様式】共同研究変更申込書!$L67)</f>
        <v/>
      </c>
      <c r="CJ2" t="str">
        <f>IF(【様式】共同研究変更申込書!$O67="","",【様式】共同研究変更申込書!$O67)</f>
        <v/>
      </c>
      <c r="CK2" t="str">
        <f>IF(【様式】共同研究変更申込書!$Q67="","",【様式】共同研究変更申込書!$Q67)</f>
        <v/>
      </c>
      <c r="CL2" s="70">
        <f>LEN(CK2)</f>
        <v>0</v>
      </c>
      <c r="CM2" t="str">
        <f>IF(【様式】共同研究変更申込書!$V67="○","◎","")</f>
        <v/>
      </c>
      <c r="CN2" t="str">
        <f>IF(【様式】共同研究変更申込書!$W67="","",【様式】共同研究変更申込書!$W67)</f>
        <v/>
      </c>
      <c r="CO2" t="str">
        <f>IF(【様式】共同研究変更申込書!$Y70,【様式】共同研究変更申込書!$M71,"原契約と同じ")</f>
        <v>原契約と同じ</v>
      </c>
      <c r="CP2" t="str">
        <f>IF(【様式】共同研究変更申込書!$Y70,【様式】共同研究変更申込書!$M73,"")</f>
        <v/>
      </c>
      <c r="CQ2" t="str">
        <f>IF(【様式】共同研究変更申込書!$Y70,【様式】共同研究変更申込書!$M72,"")</f>
        <v/>
      </c>
      <c r="CR2" t="str">
        <f>IF(【様式】共同研究変更申込書!$Y70,【様式】共同研究変更申込書!$M74,"")</f>
        <v/>
      </c>
      <c r="CS2" t="str">
        <f>IF(【様式】共同研究変更申込書!$Y70,【様式】共同研究変更申込書!$M75,"")</f>
        <v/>
      </c>
      <c r="CT2" t="str">
        <f>IF(【様式】共同研究変更申込書!$Y70,【様式】共同研究変更申込書!$M76,"")</f>
        <v/>
      </c>
      <c r="CU2" t="str">
        <f>IF(【様式】共同研究変更申込書!$Y70,【様式】共同研究変更申込書!$J71,"")</f>
        <v/>
      </c>
      <c r="CV2" t="str">
        <f>IF(【様式】共同研究変更申込書!$Y70,【様式】共同研究変更申込書!$J73,"")</f>
        <v/>
      </c>
      <c r="CW2" t="str">
        <f>IF(【様式】共同研究変更申込書!$Y70,【様式】共同研究変更申込書!$J72,"")</f>
        <v/>
      </c>
      <c r="CX2" t="str">
        <f>IF(【様式】共同研究変更申込書!$Y70,【様式】共同研究変更申込書!$J74,"")</f>
        <v/>
      </c>
      <c r="CY2" t="str">
        <f>IF(【様式】共同研究変更申込書!$Y70,【様式】共同研究変更申込書!$J75,"")</f>
        <v/>
      </c>
      <c r="CZ2" t="str">
        <f>IF(【様式】共同研究変更申込書!$Y70,【様式】共同研究変更申込書!$J76,"")</f>
        <v/>
      </c>
      <c r="DA2" t="str">
        <f>IF(【様式】共同研究変更申込書!$Y70,【様式】共同研究変更申込書!$P71,"")</f>
        <v/>
      </c>
      <c r="DB2" t="str">
        <f>IF(【様式】共同研究変更申込書!$Y70,【様式】共同研究変更申込書!$P73,"")</f>
        <v/>
      </c>
      <c r="DC2" t="str">
        <f>IF(【様式】共同研究変更申込書!$Y70,【様式】共同研究変更申込書!$P72,"")</f>
        <v/>
      </c>
      <c r="DD2" t="str">
        <f>IF(【様式】共同研究変更申込書!$Y70,【様式】共同研究変更申込書!$P74,"")</f>
        <v/>
      </c>
      <c r="DE2" t="str">
        <f>IF(【様式】共同研究変更申込書!$Y70,【様式】共同研究変更申込書!$P75,"")</f>
        <v/>
      </c>
      <c r="DF2" t="str">
        <f>IF(【様式】共同研究変更申込書!$Y70,【様式】共同研究変更申込書!$P76,"")</f>
        <v/>
      </c>
      <c r="DG2">
        <f>IF(【様式】共同研究変更申込書!O25="異なる（以下に記入して下さい）",【様式】共同研究変更申込書!M26,【様式】共同研究変更申込書!P5)</f>
        <v>0</v>
      </c>
      <c r="DH2">
        <f>IF(【様式】共同研究変更申込書!O25="異なる（以下に記入して下さい）",【様式】共同研究変更申込書!I27,【様式】共同研究変更申込書!P7)</f>
        <v>0</v>
      </c>
      <c r="DI2">
        <f>IF(【様式】共同研究変更申込書!O25="異なる（以下に記入して下さい）",【様式】共同研究変更申込書!Q27,【様式】共同研究変更申込書!V7)</f>
        <v>0</v>
      </c>
      <c r="DJ2" t="b">
        <f>【様式】共同研究変更申込書!Y40</f>
        <v>0</v>
      </c>
      <c r="DK2" t="str">
        <f>IF('【様式】別紙（研究担当者が７名以上の場合）'!D4="","","別紙を確認してください。（本学担当者７名以上！）")</f>
        <v/>
      </c>
      <c r="DL2" t="str">
        <f>IF('【様式】別紙（研究担当者が７名以上の場合）'!D13="","","別紙を確認してください。（申込者担当者７名以上！）")</f>
        <v/>
      </c>
      <c r="DM2" t="str">
        <f>CONCATENATE(【様式】共同研究変更申込書!Z2,【様式】共同研究変更申込書!Z3,【様式】共同研究変更申込書!Z4,【様式】共同研究変更申込書!Z5)</f>
        <v/>
      </c>
      <c r="DN2" s="111">
        <f>【様式】共同研究変更申込書!G15</f>
        <v>0</v>
      </c>
      <c r="DO2" t="str">
        <f>IF(【様式】共同研究変更申込書!O41="電子契約（クラウドサイン：弁護士ドットコム株式会社）","","印")</f>
        <v>印</v>
      </c>
    </row>
    <row r="5" spans="1:119">
      <c r="A5" t="s">
        <v>349</v>
      </c>
      <c r="B5">
        <v>20230104</v>
      </c>
    </row>
  </sheetData>
  <sheetProtection algorithmName="SHA-512" hashValue="Grwx5dVww6anYtU7rm1sbCfciHizXCz2bVNgHYiJkqqSUnRsLQtOuhplV1SzvD2tocjcYXqqsR5QPf/WnTuvUA==" saltValue="T3wwDePgOUCLyMa0hkOmQA==" spinCount="100000" sheet="1" formatCells="0" formatColumns="0" formatRows="0"/>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Ｑ＆Ａ</vt:lpstr>
      <vt:lpstr>【様式】共同研究変更申込書</vt:lpstr>
      <vt:lpstr>【様式】別紙（研究担当者が７名以上の場合）</vt:lpstr>
      <vt:lpstr>【様式】別紙2ＰＩ人件費積算シート</vt:lpstr>
      <vt:lpstr>人件費標準単価表</vt:lpstr>
      <vt:lpstr>企業等区分の定義について</vt:lpstr>
      <vt:lpstr>業種別区分一覧</vt:lpstr>
      <vt:lpstr>業種番号一覧</vt:lpstr>
      <vt:lpstr>大阪大学使用欄1</vt:lpstr>
      <vt:lpstr>大阪大学使用欄2</vt:lpstr>
      <vt:lpstr>大阪大学使用欄3</vt:lpstr>
      <vt:lpstr>【様式】共同研究変更申込書!Print_Area</vt:lpstr>
      <vt:lpstr>'【様式】別紙（研究担当者が７名以上の場合）'!Print_Area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2021-11-22T07:39:52Z</dcterms:created>
  <dcterms:modified xsi:type="dcterms:W3CDTF">2026-02-12T23:57:29Z</dcterms:modified>
  <cp:category/>
  <cp:contentStatus/>
</cp:coreProperties>
</file>