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EAB89C4E-053D-447B-BB4B-C14F04B0A8AE}" xr6:coauthVersionLast="47" xr6:coauthVersionMax="47" xr10:uidLastSave="{00000000-0000-0000-0000-000000000000}"/>
  <bookViews>
    <workbookView xWindow="-120" yWindow="-120" windowWidth="29040" windowHeight="15840" xr2:uid="{19567621-4724-45E8-8C4C-CE4E8C3547A5}"/>
  </bookViews>
  <sheets>
    <sheet name="【様式】別紙2ＰＩ人件費積算シート" sheetId="26" r:id="rId1"/>
    <sheet name="人件費標準単価表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6" l="1"/>
  <c r="H10" i="26"/>
  <c r="H5" i="26"/>
  <c r="I5" i="26" s="1"/>
  <c r="H14" i="26" l="1"/>
  <c r="I14" i="26" s="1"/>
  <c r="F5" i="26"/>
  <c r="H6" i="26" l="1"/>
  <c r="F7" i="26"/>
  <c r="I8" i="26"/>
  <c r="I9" i="26"/>
  <c r="I10" i="26"/>
  <c r="I11" i="26"/>
  <c r="I12" i="26"/>
  <c r="I13" i="26"/>
  <c r="H8" i="26"/>
  <c r="H9" i="26"/>
  <c r="H11" i="26"/>
  <c r="H12" i="26"/>
  <c r="H13" i="26"/>
  <c r="I6" i="26" l="1"/>
  <c r="J6" i="26" s="1"/>
  <c r="F6" i="26"/>
  <c r="F8" i="26"/>
  <c r="F12" i="26"/>
  <c r="F11" i="26"/>
  <c r="F10" i="26"/>
  <c r="F9" i="26"/>
  <c r="F13" i="26"/>
  <c r="I7" i="26" l="1"/>
  <c r="J7" i="26" s="1"/>
  <c r="J8" i="26"/>
  <c r="J5" i="26"/>
  <c r="J12" i="26"/>
  <c r="J10" i="26"/>
  <c r="J11" i="26"/>
  <c r="J9" i="26"/>
  <c r="J13" i="26"/>
  <c r="J14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9AF6572B-2212-4F8A-85A5-5754FCE7D94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研究期間と合わせてください。
（例：1年間なら12ヶ月と入力願います）
</t>
        </r>
      </text>
    </comment>
    <comment ref="J4" authorId="0" shapeId="0" xr:uid="{8DBC87D2-A053-4B76-8A35-971C12FC52D7}">
      <text>
        <r>
          <rPr>
            <b/>
            <sz val="9"/>
            <color indexed="81"/>
            <rFont val="MS P ゴシック"/>
            <family val="3"/>
            <charset val="128"/>
          </rPr>
          <t>企業様から納入いただく金額となります。</t>
        </r>
      </text>
    </comment>
  </commentList>
</comments>
</file>

<file path=xl/sharedStrings.xml><?xml version="1.0" encoding="utf-8"?>
<sst xmlns="http://schemas.openxmlformats.org/spreadsheetml/2006/main" count="26" uniqueCount="26">
  <si>
    <r>
      <t xml:space="preserve">PIか否か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3" eb="4">
      <t>イナ</t>
    </rPh>
    <rPh sb="14" eb="16">
      <t>センタク</t>
    </rPh>
    <phoneticPr fontId="12"/>
  </si>
  <si>
    <t>研究者氏名</t>
    <rPh sb="0" eb="3">
      <t>ケンキュウシャ</t>
    </rPh>
    <rPh sb="3" eb="5">
      <t>シメイ</t>
    </rPh>
    <phoneticPr fontId="12"/>
  </si>
  <si>
    <r>
      <t xml:space="preserve">職名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0" eb="2">
      <t>ショクメイ</t>
    </rPh>
    <rPh sb="11" eb="13">
      <t>センタク</t>
    </rPh>
    <phoneticPr fontId="12"/>
  </si>
  <si>
    <r>
      <t xml:space="preserve">エフォート率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5" eb="6">
      <t>リツ</t>
    </rPh>
    <phoneticPr fontId="12"/>
  </si>
  <si>
    <t>例</t>
    <rPh sb="0" eb="1">
      <t>レイ</t>
    </rPh>
    <phoneticPr fontId="12"/>
  </si>
  <si>
    <t>PI</t>
  </si>
  <si>
    <t>○○　○○</t>
    <phoneticPr fontId="12"/>
  </si>
  <si>
    <t>准教授</t>
  </si>
  <si>
    <t>凡例</t>
    <rPh sb="0" eb="2">
      <t>ハンレイ</t>
    </rPh>
    <phoneticPr fontId="12"/>
  </si>
  <si>
    <t>自動計算されます。</t>
    <rPh sb="0" eb="2">
      <t>ジドウ</t>
    </rPh>
    <rPh sb="2" eb="4">
      <t>ケイサン</t>
    </rPh>
    <phoneticPr fontId="12"/>
  </si>
  <si>
    <t>エフォート</t>
    <phoneticPr fontId="12"/>
  </si>
  <si>
    <t>PI以外</t>
    <rPh sb="2" eb="4">
      <t>イガイ</t>
    </rPh>
    <phoneticPr fontId="12"/>
  </si>
  <si>
    <t>PI</t>
    <phoneticPr fontId="12"/>
  </si>
  <si>
    <t>教授</t>
    <rPh sb="0" eb="2">
      <t>キョウジュ</t>
    </rPh>
    <phoneticPr fontId="12"/>
  </si>
  <si>
    <t>准教授</t>
    <rPh sb="0" eb="3">
      <t>ジュンキョウジュ</t>
    </rPh>
    <phoneticPr fontId="12"/>
  </si>
  <si>
    <t>講師</t>
    <rPh sb="0" eb="2">
      <t>コウシ</t>
    </rPh>
    <phoneticPr fontId="12"/>
  </si>
  <si>
    <t>助教</t>
    <rPh sb="0" eb="2">
      <t>ジョキョウ</t>
    </rPh>
    <phoneticPr fontId="12"/>
  </si>
  <si>
    <r>
      <t xml:space="preserve">年間人件費
</t>
    </r>
    <r>
      <rPr>
        <sz val="10"/>
        <color theme="1"/>
        <rFont val="ＭＳ Ｐゴシック"/>
        <family val="3"/>
        <charset val="128"/>
        <scheme val="minor"/>
      </rPr>
      <t>（消費税抜き）</t>
    </r>
    <rPh sb="0" eb="5">
      <t>ネンカンジンケンヒ</t>
    </rPh>
    <rPh sb="10" eb="11">
      <t>ヌ</t>
    </rPh>
    <phoneticPr fontId="12"/>
  </si>
  <si>
    <t>消費税相当額</t>
    <rPh sb="0" eb="6">
      <t>ショウヒゼイソウトウガク</t>
    </rPh>
    <phoneticPr fontId="10"/>
  </si>
  <si>
    <t>研究期間を加味した
人件費</t>
    <rPh sb="0" eb="4">
      <t>ケンキュウキカン</t>
    </rPh>
    <rPh sb="5" eb="7">
      <t>カミ</t>
    </rPh>
    <rPh sb="10" eb="13">
      <t>ジンケンヒ</t>
    </rPh>
    <phoneticPr fontId="10"/>
  </si>
  <si>
    <t>別紙2　ＰＩ人件費積算シート</t>
    <rPh sb="0" eb="2">
      <t>ベッシ</t>
    </rPh>
    <rPh sb="6" eb="9">
      <t>ジンケンヒ</t>
    </rPh>
    <rPh sb="9" eb="11">
      <t>セキサン</t>
    </rPh>
    <phoneticPr fontId="12"/>
  </si>
  <si>
    <t>本学で使用する項目です。</t>
    <rPh sb="0" eb="2">
      <t>ホンガク</t>
    </rPh>
    <rPh sb="3" eb="5">
      <t>シヨウ</t>
    </rPh>
    <rPh sb="7" eb="9">
      <t>コウモク</t>
    </rPh>
    <phoneticPr fontId="10"/>
  </si>
  <si>
    <t>研究期間
（単位：月）</t>
    <rPh sb="0" eb="2">
      <t>ケンキュウ</t>
    </rPh>
    <rPh sb="2" eb="4">
      <t>キカン</t>
    </rPh>
    <rPh sb="6" eb="8">
      <t>タンイ</t>
    </rPh>
    <rPh sb="9" eb="10">
      <t>ツキ</t>
    </rPh>
    <phoneticPr fontId="12"/>
  </si>
  <si>
    <t>納入いただく金額
（単位：円）</t>
    <rPh sb="0" eb="2">
      <t>ノウニュウ</t>
    </rPh>
    <rPh sb="6" eb="8">
      <t>キンガク</t>
    </rPh>
    <rPh sb="10" eb="12">
      <t>タンイ</t>
    </rPh>
    <rPh sb="13" eb="14">
      <t>エン</t>
    </rPh>
    <phoneticPr fontId="12"/>
  </si>
  <si>
    <t>記入又はドロップダウンリストから選択してください。</t>
    <rPh sb="0" eb="2">
      <t>キニュウ</t>
    </rPh>
    <rPh sb="2" eb="3">
      <t>マタ</t>
    </rPh>
    <rPh sb="16" eb="18">
      <t>センタク</t>
    </rPh>
    <phoneticPr fontId="12"/>
  </si>
  <si>
    <t>大阪大学事務部使用欄</t>
    <rPh sb="0" eb="4">
      <t>オオサカダイガク</t>
    </rPh>
    <rPh sb="4" eb="7">
      <t>ジムブ</t>
    </rPh>
    <rPh sb="7" eb="10">
      <t>シヨウラン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</si>
</sst>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ヶ月&quot;"/>
  </numFmts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thick">
        <color auto="1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double">
        <color indexed="64"/>
      </top>
      <bottom/>
      <diagonal/>
    </border>
    <border>
      <left style="dotted">
        <color auto="1"/>
      </left>
      <right style="thick">
        <color auto="1"/>
      </right>
      <top style="double">
        <color indexed="64"/>
      </top>
      <bottom/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1" fillId="0" borderId="0" xfId="3" applyFont="1" applyAlignment="1">
      <alignment horizontal="left" vertical="center"/>
    </xf>
    <xf numFmtId="0" fontId="6" fillId="0" borderId="0" xfId="3">
      <alignment vertical="center"/>
    </xf>
    <xf numFmtId="0" fontId="6" fillId="0" borderId="1" xfId="3" applyBorder="1">
      <alignment vertical="center"/>
    </xf>
    <xf numFmtId="0" fontId="6" fillId="2" borderId="8" xfId="3" applyFill="1" applyBorder="1" applyAlignment="1">
      <alignment horizontal="center" vertical="center"/>
    </xf>
    <xf numFmtId="0" fontId="6" fillId="2" borderId="8" xfId="3" applyFill="1" applyBorder="1" applyAlignment="1">
      <alignment horizontal="center" vertical="center" wrapText="1"/>
    </xf>
    <xf numFmtId="0" fontId="6" fillId="0" borderId="9" xfId="3" applyBorder="1" applyAlignment="1">
      <alignment horizontal="center" vertical="center"/>
    </xf>
    <xf numFmtId="0" fontId="6" fillId="2" borderId="10" xfId="3" applyFill="1" applyBorder="1" applyAlignment="1" applyProtection="1">
      <alignment horizontal="center" vertical="center"/>
      <protection locked="0"/>
    </xf>
    <xf numFmtId="0" fontId="6" fillId="2" borderId="11" xfId="3" applyFill="1" applyBorder="1" applyAlignment="1" applyProtection="1">
      <alignment horizontal="center" vertical="center"/>
      <protection locked="0"/>
    </xf>
    <xf numFmtId="9" fontId="6" fillId="2" borderId="11" xfId="3" applyNumberFormat="1" applyFill="1" applyBorder="1" applyProtection="1">
      <alignment vertical="center"/>
      <protection locked="0"/>
    </xf>
    <xf numFmtId="0" fontId="6" fillId="0" borderId="12" xfId="3" applyBorder="1">
      <alignment vertical="center"/>
    </xf>
    <xf numFmtId="0" fontId="6" fillId="2" borderId="13" xfId="3" applyFill="1" applyBorder="1" applyAlignment="1" applyProtection="1">
      <alignment horizontal="center" vertical="center"/>
      <protection locked="0"/>
    </xf>
    <xf numFmtId="0" fontId="6" fillId="2" borderId="14" xfId="3" applyFill="1" applyBorder="1" applyAlignment="1" applyProtection="1">
      <alignment horizontal="center" vertical="center"/>
      <protection locked="0"/>
    </xf>
    <xf numFmtId="9" fontId="6" fillId="2" borderId="14" xfId="3" applyNumberFormat="1" applyFill="1" applyBorder="1" applyProtection="1">
      <alignment vertical="center"/>
      <protection locked="0"/>
    </xf>
    <xf numFmtId="0" fontId="6" fillId="0" borderId="17" xfId="3" applyBorder="1">
      <alignment vertical="center"/>
    </xf>
    <xf numFmtId="0" fontId="6" fillId="0" borderId="20" xfId="3" applyBorder="1">
      <alignment vertical="center"/>
    </xf>
    <xf numFmtId="0" fontId="6" fillId="0" borderId="2" xfId="3" applyBorder="1">
      <alignment vertical="center"/>
    </xf>
    <xf numFmtId="0" fontId="6" fillId="2" borderId="0" xfId="3" applyFill="1">
      <alignment vertical="center"/>
    </xf>
    <xf numFmtId="0" fontId="6" fillId="3" borderId="0" xfId="3" applyFill="1">
      <alignment vertical="center"/>
    </xf>
    <xf numFmtId="0" fontId="6" fillId="0" borderId="23" xfId="3" applyBorder="1">
      <alignment vertical="center"/>
    </xf>
    <xf numFmtId="0" fontId="6" fillId="0" borderId="18" xfId="3" applyBorder="1" applyAlignment="1">
      <alignment horizontal="center" vertical="center"/>
    </xf>
    <xf numFmtId="0" fontId="6" fillId="0" borderId="19" xfId="3" applyBorder="1" applyAlignment="1">
      <alignment horizontal="center" vertical="center"/>
    </xf>
    <xf numFmtId="38" fontId="0" fillId="0" borderId="27" xfId="4" applyFont="1" applyBorder="1" applyAlignment="1">
      <alignment horizontal="right" vertical="center"/>
    </xf>
    <xf numFmtId="38" fontId="0" fillId="0" borderId="28" xfId="4" applyFont="1" applyBorder="1" applyAlignment="1">
      <alignment horizontal="right" vertical="center"/>
    </xf>
    <xf numFmtId="9" fontId="0" fillId="0" borderId="29" xfId="5" applyFont="1" applyBorder="1">
      <alignment vertical="center"/>
    </xf>
    <xf numFmtId="38" fontId="0" fillId="0" borderId="14" xfId="4" applyFont="1" applyBorder="1" applyAlignment="1">
      <alignment horizontal="right" vertical="center"/>
    </xf>
    <xf numFmtId="38" fontId="0" fillId="0" borderId="16" xfId="4" applyFont="1" applyBorder="1" applyAlignment="1">
      <alignment horizontal="right" vertical="center"/>
    </xf>
    <xf numFmtId="9" fontId="0" fillId="0" borderId="25" xfId="5" applyFont="1" applyBorder="1">
      <alignment vertical="center"/>
    </xf>
    <xf numFmtId="38" fontId="0" fillId="0" borderId="18" xfId="4" applyFont="1" applyBorder="1" applyAlignment="1">
      <alignment horizontal="right" vertical="center"/>
    </xf>
    <xf numFmtId="38" fontId="0" fillId="0" borderId="19" xfId="4" applyFont="1" applyBorder="1" applyAlignment="1">
      <alignment horizontal="right" vertical="center"/>
    </xf>
    <xf numFmtId="9" fontId="6" fillId="0" borderId="25" xfId="3" applyNumberFormat="1" applyBorder="1">
      <alignment vertical="center"/>
    </xf>
    <xf numFmtId="9" fontId="6" fillId="0" borderId="26" xfId="3" applyNumberFormat="1" applyBorder="1">
      <alignment vertical="center"/>
    </xf>
    <xf numFmtId="0" fontId="5" fillId="0" borderId="0" xfId="3" applyFont="1">
      <alignment vertical="center"/>
    </xf>
    <xf numFmtId="0" fontId="5" fillId="4" borderId="8" xfId="3" applyFont="1" applyFill="1" applyBorder="1" applyAlignment="1">
      <alignment horizontal="center" vertical="center" wrapText="1"/>
    </xf>
    <xf numFmtId="38" fontId="0" fillId="4" borderId="11" xfId="4" applyFont="1" applyFill="1" applyBorder="1" applyAlignment="1">
      <alignment horizontal="right" vertical="center"/>
    </xf>
    <xf numFmtId="38" fontId="0" fillId="4" borderId="15" xfId="6" applyFont="1" applyFill="1" applyBorder="1" applyAlignment="1">
      <alignment horizontal="right" vertical="center"/>
    </xf>
    <xf numFmtId="38" fontId="0" fillId="4" borderId="18" xfId="6" applyFont="1" applyFill="1" applyBorder="1" applyAlignment="1">
      <alignment horizontal="right" vertical="center"/>
    </xf>
    <xf numFmtId="38" fontId="0" fillId="4" borderId="32" xfId="6" applyFont="1" applyFill="1" applyBorder="1" applyAlignment="1">
      <alignment horizontal="right" vertical="center"/>
    </xf>
    <xf numFmtId="0" fontId="6" fillId="4" borderId="0" xfId="3" applyFill="1">
      <alignment vertical="center"/>
    </xf>
    <xf numFmtId="0" fontId="4" fillId="0" borderId="0" xfId="3" applyFont="1">
      <alignment vertical="center"/>
    </xf>
    <xf numFmtId="0" fontId="3" fillId="2" borderId="11" xfId="3" applyFont="1" applyFill="1" applyBorder="1" applyAlignment="1" applyProtection="1">
      <alignment horizontal="center" vertical="center"/>
      <protection locked="0"/>
    </xf>
    <xf numFmtId="0" fontId="2" fillId="0" borderId="0" xfId="3" applyFont="1">
      <alignment vertical="center"/>
    </xf>
    <xf numFmtId="38" fontId="6" fillId="0" borderId="0" xfId="3" applyNumberFormat="1">
      <alignment vertical="center"/>
    </xf>
    <xf numFmtId="0" fontId="15" fillId="2" borderId="30" xfId="3" applyFont="1" applyFill="1" applyBorder="1" applyAlignment="1">
      <alignment horizontal="center" vertical="center" wrapText="1"/>
    </xf>
    <xf numFmtId="176" fontId="6" fillId="2" borderId="31" xfId="3" applyNumberFormat="1" applyFill="1" applyBorder="1" applyAlignment="1" applyProtection="1">
      <alignment horizontal="center" vertical="center" wrapText="1"/>
      <protection locked="0"/>
    </xf>
    <xf numFmtId="176" fontId="6" fillId="2" borderId="33" xfId="6" applyNumberFormat="1" applyFont="1" applyFill="1" applyBorder="1" applyAlignment="1" applyProtection="1">
      <alignment horizontal="center" vertical="center"/>
      <protection locked="0"/>
    </xf>
    <xf numFmtId="0" fontId="1" fillId="2" borderId="7" xfId="3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/>
    </xf>
    <xf numFmtId="0" fontId="6" fillId="0" borderId="22" xfId="3" applyBorder="1" applyAlignment="1">
      <alignment horizontal="center" vertical="center" wrapText="1"/>
    </xf>
    <xf numFmtId="0" fontId="6" fillId="0" borderId="25" xfId="3" applyBorder="1" applyAlignment="1">
      <alignment horizontal="center" vertical="center" wrapText="1"/>
    </xf>
    <xf numFmtId="0" fontId="6" fillId="0" borderId="26" xfId="3" applyBorder="1" applyAlignment="1">
      <alignment horizontal="center" vertical="center" wrapText="1"/>
    </xf>
    <xf numFmtId="0" fontId="6" fillId="0" borderId="23" xfId="3" applyBorder="1" applyAlignment="1">
      <alignment horizontal="center" vertical="center"/>
    </xf>
    <xf numFmtId="0" fontId="6" fillId="0" borderId="24" xfId="3" applyBorder="1" applyAlignment="1">
      <alignment horizontal="center" vertical="center"/>
    </xf>
    <xf numFmtId="0" fontId="15" fillId="5" borderId="4" xfId="3" applyNumberFormat="1" applyFont="1" applyFill="1" applyBorder="1" applyAlignment="1" applyProtection="1">
      <alignment horizontal="center" vertical="center" wrapText="1"/>
    </xf>
    <xf numFmtId="0" fontId="15" fillId="5" borderId="36" xfId="3" applyNumberFormat="1" applyFont="1" applyFill="1" applyBorder="1" applyAlignment="1" applyProtection="1">
      <alignment horizontal="center" vertical="center" wrapText="1"/>
    </xf>
    <xf numFmtId="0" fontId="4" fillId="3" borderId="3" xfId="3" applyNumberFormat="1" applyFont="1" applyFill="1" applyBorder="1" applyAlignment="1" applyProtection="1">
      <alignment horizontal="center" vertical="center" wrapText="1"/>
    </xf>
    <xf numFmtId="0" fontId="6" fillId="5" borderId="37" xfId="6" applyNumberFormat="1" applyFont="1" applyFill="1" applyBorder="1" applyAlignment="1" applyProtection="1">
      <alignment horizontal="right" vertical="center"/>
    </xf>
    <xf numFmtId="0" fontId="6" fillId="5" borderId="38" xfId="6" applyNumberFormat="1" applyFont="1" applyFill="1" applyBorder="1" applyAlignment="1" applyProtection="1">
      <alignment horizontal="right" vertical="center"/>
    </xf>
    <xf numFmtId="0" fontId="0" fillId="3" borderId="34" xfId="4" applyNumberFormat="1" applyFont="1" applyFill="1" applyBorder="1" applyAlignment="1" applyProtection="1">
      <alignment horizontal="right" vertical="center"/>
    </xf>
    <xf numFmtId="0" fontId="6" fillId="5" borderId="39" xfId="6" applyNumberFormat="1" applyFont="1" applyFill="1" applyBorder="1" applyAlignment="1" applyProtection="1">
      <alignment horizontal="right" vertical="center"/>
    </xf>
    <xf numFmtId="0" fontId="6" fillId="5" borderId="40" xfId="6" applyNumberFormat="1" applyFont="1" applyFill="1" applyBorder="1" applyAlignment="1" applyProtection="1">
      <alignment horizontal="right" vertical="center"/>
    </xf>
    <xf numFmtId="0" fontId="0" fillId="3" borderId="35" xfId="6" applyNumberFormat="1" applyFont="1" applyFill="1" applyBorder="1" applyAlignment="1" applyProtection="1">
      <alignment horizontal="right" vertical="center"/>
    </xf>
    <xf numFmtId="0" fontId="6" fillId="5" borderId="41" xfId="6" applyNumberFormat="1" applyFont="1" applyFill="1" applyBorder="1" applyAlignment="1" applyProtection="1">
      <alignment horizontal="right" vertical="center"/>
    </xf>
    <xf numFmtId="0" fontId="6" fillId="5" borderId="42" xfId="6" applyNumberFormat="1" applyFont="1" applyFill="1" applyBorder="1" applyAlignment="1" applyProtection="1">
      <alignment horizontal="right" vertical="center"/>
    </xf>
    <xf numFmtId="0" fontId="6" fillId="5" borderId="43" xfId="6" applyNumberFormat="1" applyFont="1" applyFill="1" applyBorder="1" applyAlignment="1" applyProtection="1">
      <alignment horizontal="right" vertical="center"/>
    </xf>
    <xf numFmtId="0" fontId="6" fillId="5" borderId="44" xfId="6" applyNumberFormat="1" applyFont="1" applyFill="1" applyBorder="1" applyAlignment="1" applyProtection="1">
      <alignment horizontal="right" vertical="center"/>
    </xf>
    <xf numFmtId="0" fontId="6" fillId="5" borderId="6" xfId="3" applyNumberFormat="1" applyFill="1" applyBorder="1" applyProtection="1">
      <alignment vertical="center"/>
    </xf>
    <xf numFmtId="0" fontId="6" fillId="5" borderId="5" xfId="3" applyNumberFormat="1" applyFill="1" applyBorder="1" applyProtection="1">
      <alignment vertical="center"/>
    </xf>
    <xf numFmtId="0" fontId="6" fillId="0" borderId="21" xfId="3" applyNumberFormat="1" applyBorder="1" applyProtection="1">
      <alignment vertical="center"/>
    </xf>
  </cellXfs>
  <cellStyles count="7">
    <cellStyle name="パーセント 2" xfId="5" xr:uid="{5750E502-D479-4D74-AF55-F06DAD878BF0}"/>
    <cellStyle name="桁区切り" xfId="6" builtinId="6"/>
    <cellStyle name="桁区切り 2" xfId="2" xr:uid="{A7EACA6B-BEAA-44FB-8F52-B0937FB87673}"/>
    <cellStyle name="桁区切り 3" xfId="4" xr:uid="{F501A820-B636-4D0A-9E27-1A8598193A65}"/>
    <cellStyle name="標準" xfId="0" builtinId="0"/>
    <cellStyle name="標準 2" xfId="3" xr:uid="{A8281FB4-70AF-46CC-A619-01CBBD410C54}"/>
    <cellStyle name="標準 3 2" xfId="1" xr:uid="{2C090B31-238A-4A0E-B67A-4828B8A8EB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gradFill rotWithShape="0">
          <a:gsLst>
            <a:gs pos="0">
              <a:srgbClr val="FFFFFF"/>
            </a:gs>
            <a:gs pos="100000">
              <a:srgbClr val="D6E3BC"/>
            </a:gs>
          </a:gsLst>
          <a:lin ang="5400000" scaled="1"/>
        </a:gradFill>
        <a:ln w="12700">
          <a:solidFill>
            <a:srgbClr val="C2D69B"/>
          </a:solidFill>
          <a:miter lim="800000"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a:spPr>
      <a:bodyPr vertOverflow="clip" wrap="square" lIns="74295" tIns="8890" rIns="74295" bIns="8890" anchor="ctr" upright="1"/>
      <a:lstStyle>
        <a:defPPr algn="l" rtl="1">
          <a:defRPr sz="80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Times New Roman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1465-1F82-4EFA-9A2D-102AA87E3B96}">
  <sheetPr>
    <pageSetUpPr fitToPage="1"/>
  </sheetPr>
  <dimension ref="A1:N20"/>
  <sheetViews>
    <sheetView tabSelected="1" zoomScale="85" zoomScaleNormal="85" workbookViewId="0">
      <selection activeCell="H20" sqref="G17:H20"/>
    </sheetView>
  </sheetViews>
  <sheetFormatPr defaultColWidth="9" defaultRowHeight="13.5"/>
  <cols>
    <col min="1" max="1" width="4.75" style="2" customWidth="1"/>
    <col min="2" max="2" width="15.75" style="2" customWidth="1"/>
    <col min="3" max="3" width="21.25" style="2" customWidth="1"/>
    <col min="4" max="4" width="13.75" style="2" customWidth="1"/>
    <col min="5" max="5" width="16.25" style="2" customWidth="1"/>
    <col min="6" max="6" width="14.5" style="2" hidden="1" customWidth="1"/>
    <col min="7" max="7" width="15.5" style="2" customWidth="1"/>
    <col min="8" max="8" width="18.75" style="2" customWidth="1"/>
    <col min="9" max="9" width="18.25" style="2" customWidth="1"/>
    <col min="10" max="10" width="19.875" style="2" customWidth="1"/>
    <col min="11" max="16384" width="9" style="2"/>
  </cols>
  <sheetData>
    <row r="1" spans="1:14">
      <c r="B1" s="32"/>
    </row>
    <row r="3" spans="1:14" ht="26.25" thickBot="1">
      <c r="A3" s="1" t="s">
        <v>20</v>
      </c>
    </row>
    <row r="4" spans="1:14" ht="34.9" customHeight="1" thickTop="1" thickBot="1">
      <c r="A4" s="3"/>
      <c r="B4" s="46" t="s">
        <v>0</v>
      </c>
      <c r="C4" s="4" t="s">
        <v>1</v>
      </c>
      <c r="D4" s="5" t="s">
        <v>2</v>
      </c>
      <c r="E4" s="5" t="s">
        <v>3</v>
      </c>
      <c r="F4" s="33" t="s">
        <v>17</v>
      </c>
      <c r="G4" s="43" t="s">
        <v>22</v>
      </c>
      <c r="H4" s="53" t="s">
        <v>19</v>
      </c>
      <c r="I4" s="54" t="s">
        <v>18</v>
      </c>
      <c r="J4" s="55" t="s">
        <v>23</v>
      </c>
    </row>
    <row r="5" spans="1:14" ht="34.9" customHeight="1" thickTop="1" thickBot="1">
      <c r="A5" s="6" t="s">
        <v>4</v>
      </c>
      <c r="B5" s="7" t="s">
        <v>5</v>
      </c>
      <c r="C5" s="40" t="s">
        <v>6</v>
      </c>
      <c r="D5" s="8" t="s">
        <v>7</v>
      </c>
      <c r="E5" s="9">
        <v>0.02</v>
      </c>
      <c r="F5" s="34">
        <f>IFERROR(IF(B5="PI",VLOOKUP(E5,人件費標準単価表!$B$1:$C$28,2,FALSE),VLOOKUP(E5,人件費標準単価表!$B$1:$G$28,MATCH(D5,人件費標準単価表!$C$2:$G$2,0)+1,FALSE)),"")</f>
        <v>840000</v>
      </c>
      <c r="G5" s="44">
        <v>2</v>
      </c>
      <c r="H5" s="56">
        <f>(IFERROR(ROUNDDOWN(F5*G5/12,0),""))</f>
        <v>140000</v>
      </c>
      <c r="I5" s="57">
        <f>IFERROR(ROUNDDOWN(H5*0.1,0),"")</f>
        <v>14000</v>
      </c>
      <c r="J5" s="58">
        <f>IFERROR(H5+I5,"")</f>
        <v>154000</v>
      </c>
    </row>
    <row r="6" spans="1:14" ht="34.9" customHeight="1" thickTop="1">
      <c r="A6" s="10">
        <v>1</v>
      </c>
      <c r="B6" s="11"/>
      <c r="C6" s="12"/>
      <c r="D6" s="12"/>
      <c r="E6" s="13"/>
      <c r="F6" s="35" t="str">
        <f>IFERROR(IF(B6="PI",VLOOKUP(E6,人件費標準単価表!$B$1:$C$28,2,FALSE),VLOOKUP(E6,人件費標準単価表!$B$1:$G$28,MATCH(D6,人件費標準単価表!$C$2:$G$2,0)+1,FALSE)),"")</f>
        <v/>
      </c>
      <c r="G6" s="45"/>
      <c r="H6" s="59" t="str">
        <f>(IFERROR(ROUNDDOWN(F6*G6/12,0),""))</f>
        <v/>
      </c>
      <c r="I6" s="60" t="str">
        <f t="shared" ref="I6:I13" si="0">IFERROR(ROUNDDOWN(H6*0.1,0),"")</f>
        <v/>
      </c>
      <c r="J6" s="61" t="str">
        <f>IFERROR(H6+I6,"")</f>
        <v/>
      </c>
    </row>
    <row r="7" spans="1:14" ht="34.9" customHeight="1">
      <c r="A7" s="14">
        <v>2</v>
      </c>
      <c r="B7" s="11"/>
      <c r="C7" s="12"/>
      <c r="D7" s="12"/>
      <c r="E7" s="13"/>
      <c r="F7" s="36" t="str">
        <f>IFERROR(IF(B7="PI",VLOOKUP(E7,人件費標準単価表!$B$1:$C$28,2,FALSE),VLOOKUP(E7,人件費標準単価表!$B$1:$G$28,MATCH(D7,人件費標準単価表!$C$2:$G$2,0)+1,FALSE)),"")</f>
        <v/>
      </c>
      <c r="G7" s="45"/>
      <c r="H7" s="62" t="str">
        <f>(IFERROR(ROUNDDOWN(F7*G7/12,0),""))</f>
        <v/>
      </c>
      <c r="I7" s="63" t="str">
        <f t="shared" si="0"/>
        <v/>
      </c>
      <c r="J7" s="61" t="str">
        <f>IFERROR(H7+I7,"")</f>
        <v/>
      </c>
    </row>
    <row r="8" spans="1:14" ht="34.9" customHeight="1">
      <c r="A8" s="14">
        <v>3</v>
      </c>
      <c r="B8" s="11"/>
      <c r="C8" s="12"/>
      <c r="D8" s="12"/>
      <c r="E8" s="13"/>
      <c r="F8" s="36" t="str">
        <f>IFERROR(IF(B8="PI",VLOOKUP(E8,人件費標準単価表!$B$1:$C$28,2,FALSE),VLOOKUP(E8,人件費標準単価表!$B$1:$G$28,MATCH(D8,人件費標準単価表!$C$2:$G$2,0)+1,FALSE)),"")</f>
        <v/>
      </c>
      <c r="G8" s="45"/>
      <c r="H8" s="62" t="str">
        <f t="shared" ref="H8:H13" si="1">(IFERROR(ROUNDDOWN(F8*G8/12,0),""))</f>
        <v/>
      </c>
      <c r="I8" s="63" t="str">
        <f t="shared" si="0"/>
        <v/>
      </c>
      <c r="J8" s="61" t="str">
        <f>IFERROR(H8+I8,"")</f>
        <v/>
      </c>
      <c r="M8" s="42"/>
    </row>
    <row r="9" spans="1:14" ht="34.9" customHeight="1">
      <c r="A9" s="14">
        <v>4</v>
      </c>
      <c r="B9" s="11"/>
      <c r="C9" s="12"/>
      <c r="D9" s="12"/>
      <c r="E9" s="13"/>
      <c r="F9" s="36" t="str">
        <f>IFERROR(IF(B9="PI",VLOOKUP(E9,人件費標準単価表!$B$1:$C$28,2,FALSE),VLOOKUP(E9,人件費標準単価表!$B$1:$G$28,MATCH(D9,人件費標準単価表!$C$2:$G$2,0)+1,FALSE)),"")</f>
        <v/>
      </c>
      <c r="G9" s="45"/>
      <c r="H9" s="62" t="str">
        <f t="shared" si="1"/>
        <v/>
      </c>
      <c r="I9" s="63" t="str">
        <f t="shared" si="0"/>
        <v/>
      </c>
      <c r="J9" s="61" t="str">
        <f>IFERROR(H9+I9,"")</f>
        <v/>
      </c>
    </row>
    <row r="10" spans="1:14" ht="34.9" customHeight="1">
      <c r="A10" s="14">
        <v>5</v>
      </c>
      <c r="B10" s="11"/>
      <c r="C10" s="12"/>
      <c r="D10" s="12"/>
      <c r="E10" s="13"/>
      <c r="F10" s="36" t="str">
        <f>IFERROR(IF(B10="PI",VLOOKUP(E10,人件費標準単価表!$B$1:$C$28,2,FALSE),VLOOKUP(E10,人件費標準単価表!$B$1:$G$28,MATCH(D10,人件費標準単価表!$C$2:$G$2,0)+1,FALSE)),"")</f>
        <v/>
      </c>
      <c r="G10" s="45"/>
      <c r="H10" s="62" t="str">
        <f>(IFERROR(ROUNDDOWN(F10*G10/12,0),""))</f>
        <v/>
      </c>
      <c r="I10" s="63" t="str">
        <f t="shared" si="0"/>
        <v/>
      </c>
      <c r="J10" s="61" t="str">
        <f t="shared" ref="J10:J13" si="2">IFERROR(H10+I10,"")</f>
        <v/>
      </c>
      <c r="N10" s="42"/>
    </row>
    <row r="11" spans="1:14" ht="34.9" customHeight="1">
      <c r="A11" s="14">
        <v>6</v>
      </c>
      <c r="B11" s="11"/>
      <c r="C11" s="12"/>
      <c r="D11" s="12"/>
      <c r="E11" s="13"/>
      <c r="F11" s="36" t="str">
        <f>IFERROR(IF(B11="PI",VLOOKUP(E11,人件費標準単価表!$B$1:$C$28,2,FALSE),VLOOKUP(E11,人件費標準単価表!$B$1:$G$28,MATCH(D11,人件費標準単価表!$C$2:$G$2,0)+1,FALSE)),"")</f>
        <v/>
      </c>
      <c r="G11" s="45"/>
      <c r="H11" s="62" t="str">
        <f t="shared" si="1"/>
        <v/>
      </c>
      <c r="I11" s="63" t="str">
        <f t="shared" si="0"/>
        <v/>
      </c>
      <c r="J11" s="61" t="str">
        <f t="shared" si="2"/>
        <v/>
      </c>
    </row>
    <row r="12" spans="1:14" ht="34.9" customHeight="1">
      <c r="A12" s="14">
        <v>7</v>
      </c>
      <c r="B12" s="11"/>
      <c r="C12" s="12"/>
      <c r="D12" s="12"/>
      <c r="E12" s="13"/>
      <c r="F12" s="36" t="str">
        <f>IFERROR(IF(B12="PI",VLOOKUP(E12,人件費標準単価表!$B$1:$C$28,2,FALSE),VLOOKUP(E12,人件費標準単価表!$B$1:$G$28,MATCH(D12,人件費標準単価表!$C$2:$G$2,0)+1,FALSE)),"")</f>
        <v/>
      </c>
      <c r="G12" s="45"/>
      <c r="H12" s="62" t="str">
        <f t="shared" si="1"/>
        <v/>
      </c>
      <c r="I12" s="63" t="str">
        <f t="shared" si="0"/>
        <v/>
      </c>
      <c r="J12" s="61" t="str">
        <f t="shared" si="2"/>
        <v/>
      </c>
    </row>
    <row r="13" spans="1:14" ht="34.9" customHeight="1" thickBot="1">
      <c r="A13" s="15">
        <v>8</v>
      </c>
      <c r="B13" s="11"/>
      <c r="C13" s="12"/>
      <c r="D13" s="12"/>
      <c r="E13" s="13"/>
      <c r="F13" s="37" t="str">
        <f>IFERROR(IF(B13="PI",VLOOKUP(E13,人件費標準単価表!$B$1:$C$28,2,FALSE),VLOOKUP(E13,人件費標準単価表!$B$1:$G$28,MATCH(D13,人件費標準単価表!$C$2:$G$2,0)+1,FALSE)),"")</f>
        <v/>
      </c>
      <c r="G13" s="45"/>
      <c r="H13" s="64" t="str">
        <f t="shared" si="1"/>
        <v/>
      </c>
      <c r="I13" s="65" t="str">
        <f t="shared" si="0"/>
        <v/>
      </c>
      <c r="J13" s="61" t="str">
        <f t="shared" si="2"/>
        <v/>
      </c>
    </row>
    <row r="14" spans="1:14" ht="24" customHeight="1" thickTop="1" thickBot="1">
      <c r="A14" s="16"/>
      <c r="B14" s="16"/>
      <c r="C14" s="16"/>
      <c r="D14" s="16"/>
      <c r="E14" s="16"/>
      <c r="F14" s="16"/>
      <c r="G14" s="16"/>
      <c r="H14" s="66">
        <f>ROUNDDOWN(SUM(H6:H13),0)</f>
        <v>0</v>
      </c>
      <c r="I14" s="67">
        <f>IFERROR(ROUNDDOWN(H14*0.1,0),"")</f>
        <v>0</v>
      </c>
      <c r="J14" s="68">
        <f>SUM(J6:J13)</f>
        <v>0</v>
      </c>
    </row>
    <row r="15" spans="1:14" ht="14.25" thickTop="1">
      <c r="B15" s="2" t="s">
        <v>8</v>
      </c>
      <c r="H15" s="47" t="s">
        <v>25</v>
      </c>
      <c r="I15" s="47"/>
    </row>
    <row r="16" spans="1:14" ht="20.45" customHeight="1">
      <c r="B16" s="17"/>
      <c r="C16" s="41" t="s">
        <v>24</v>
      </c>
    </row>
    <row r="17" spans="2:3" ht="20.45" customHeight="1">
      <c r="B17" s="18"/>
      <c r="C17" s="2" t="s">
        <v>9</v>
      </c>
    </row>
    <row r="18" spans="2:3" ht="17.45" customHeight="1">
      <c r="B18" s="38"/>
      <c r="C18" s="39" t="s">
        <v>21</v>
      </c>
    </row>
    <row r="20" spans="2:3" ht="21" customHeight="1"/>
  </sheetData>
  <sheetProtection algorithmName="SHA-512" hashValue="14/nxZKQPT2CMm5kFstM0bN/TNh/9QA9z0ijP59tW6xuSZ0ckZAML4i0M3oO6ZzLetO/5akkg0c6cRygdkkxBg==" saltValue="0MoLd2jkkdT7X35uEO1/Og==" spinCount="100000" sheet="1" objects="1" scenarios="1"/>
  <mergeCells count="1">
    <mergeCell ref="H15:I15"/>
  </mergeCells>
  <phoneticPr fontId="10"/>
  <dataValidations count="3">
    <dataValidation type="list" allowBlank="1" showInputMessage="1" showErrorMessage="1" sqref="E5:E13" xr:uid="{012DD1AB-1295-4FE2-BF7A-1416DA70DC02}">
      <formula1>"1%,2%,3%,4%,5%,6%,7%,8%,9%,10%,11%,12%,13%,14%,15%,16%,17%,18%,19%,20%,21%,22%,23%,24%,25%"</formula1>
    </dataValidation>
    <dataValidation type="list" allowBlank="1" showInputMessage="1" showErrorMessage="1" sqref="D5:D13" xr:uid="{EBD73728-A4E9-4257-8CA9-56DD87E68259}">
      <formula1>"教授,准教授,講師,助教"</formula1>
    </dataValidation>
    <dataValidation type="list" allowBlank="1" showInputMessage="1" showErrorMessage="1" sqref="B5:B13" xr:uid="{A5A59833-F415-4DDF-863C-516E688A5125}">
      <formula1>"PI,PI以外"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E0AD-5B8F-4FC0-B920-C18C01A5CBB1}">
  <dimension ref="B1:G28"/>
  <sheetViews>
    <sheetView workbookViewId="0">
      <selection activeCell="D39" sqref="D39"/>
    </sheetView>
  </sheetViews>
  <sheetFormatPr defaultColWidth="9" defaultRowHeight="13.5"/>
  <cols>
    <col min="1" max="1" width="2.875" style="2" customWidth="1"/>
    <col min="2" max="2" width="9.75" style="2" customWidth="1"/>
    <col min="3" max="7" width="12.5" style="2" customWidth="1"/>
    <col min="8" max="16384" width="9" style="2"/>
  </cols>
  <sheetData>
    <row r="1" spans="2:7">
      <c r="B1" s="48" t="s">
        <v>10</v>
      </c>
      <c r="C1" s="19"/>
      <c r="D1" s="51" t="s">
        <v>11</v>
      </c>
      <c r="E1" s="51"/>
      <c r="F1" s="51"/>
      <c r="G1" s="52"/>
    </row>
    <row r="2" spans="2:7">
      <c r="B2" s="49"/>
      <c r="C2" s="20" t="s">
        <v>12</v>
      </c>
      <c r="D2" s="20" t="s">
        <v>13</v>
      </c>
      <c r="E2" s="20" t="s">
        <v>14</v>
      </c>
      <c r="F2" s="20" t="s">
        <v>15</v>
      </c>
      <c r="G2" s="21" t="s">
        <v>16</v>
      </c>
    </row>
    <row r="3" spans="2:7">
      <c r="B3" s="50"/>
      <c r="C3" s="22">
        <v>42000000</v>
      </c>
      <c r="D3" s="22">
        <v>42000000</v>
      </c>
      <c r="E3" s="22">
        <v>35000000</v>
      </c>
      <c r="F3" s="22">
        <v>34000000</v>
      </c>
      <c r="G3" s="23">
        <v>29000000</v>
      </c>
    </row>
    <row r="4" spans="2:7">
      <c r="B4" s="24">
        <v>0.01</v>
      </c>
      <c r="C4" s="25">
        <v>420000</v>
      </c>
      <c r="D4" s="25">
        <v>420000</v>
      </c>
      <c r="E4" s="25">
        <v>350000</v>
      </c>
      <c r="F4" s="25">
        <v>340000</v>
      </c>
      <c r="G4" s="26">
        <v>290000</v>
      </c>
    </row>
    <row r="5" spans="2:7">
      <c r="B5" s="27">
        <v>0.02</v>
      </c>
      <c r="C5" s="28">
        <v>840000</v>
      </c>
      <c r="D5" s="28">
        <v>840000</v>
      </c>
      <c r="E5" s="28">
        <v>700000</v>
      </c>
      <c r="F5" s="28">
        <v>680000</v>
      </c>
      <c r="G5" s="29">
        <v>580000</v>
      </c>
    </row>
    <row r="6" spans="2:7">
      <c r="B6" s="27">
        <v>0.03</v>
      </c>
      <c r="C6" s="28">
        <v>1260000</v>
      </c>
      <c r="D6" s="28">
        <v>1260000</v>
      </c>
      <c r="E6" s="28">
        <v>1050000</v>
      </c>
      <c r="F6" s="28">
        <v>1020000</v>
      </c>
      <c r="G6" s="29">
        <v>870000</v>
      </c>
    </row>
    <row r="7" spans="2:7">
      <c r="B7" s="30">
        <v>0.04</v>
      </c>
      <c r="C7" s="28">
        <v>1680000</v>
      </c>
      <c r="D7" s="28">
        <v>1680000</v>
      </c>
      <c r="E7" s="28">
        <v>1400000</v>
      </c>
      <c r="F7" s="28">
        <v>1360000</v>
      </c>
      <c r="G7" s="29">
        <v>1160000</v>
      </c>
    </row>
    <row r="8" spans="2:7">
      <c r="B8" s="30">
        <v>0.05</v>
      </c>
      <c r="C8" s="28">
        <v>2100000</v>
      </c>
      <c r="D8" s="28">
        <v>2100000</v>
      </c>
      <c r="E8" s="28">
        <v>1750000</v>
      </c>
      <c r="F8" s="28">
        <v>1700000</v>
      </c>
      <c r="G8" s="29">
        <v>1450000</v>
      </c>
    </row>
    <row r="9" spans="2:7">
      <c r="B9" s="30">
        <v>0.06</v>
      </c>
      <c r="C9" s="28">
        <v>2520000</v>
      </c>
      <c r="D9" s="28">
        <v>2520000</v>
      </c>
      <c r="E9" s="28">
        <v>2100000</v>
      </c>
      <c r="F9" s="28">
        <v>2040000.0000000002</v>
      </c>
      <c r="G9" s="29">
        <v>1740000.0000000002</v>
      </c>
    </row>
    <row r="10" spans="2:7">
      <c r="B10" s="30">
        <v>7.0000000000000007E-2</v>
      </c>
      <c r="C10" s="28">
        <v>2940000.0000000005</v>
      </c>
      <c r="D10" s="28">
        <v>2940000.0000000005</v>
      </c>
      <c r="E10" s="28">
        <v>2450000.0000000005</v>
      </c>
      <c r="F10" s="28">
        <v>2380000</v>
      </c>
      <c r="G10" s="29">
        <v>2030000.0000000002</v>
      </c>
    </row>
    <row r="11" spans="2:7">
      <c r="B11" s="30">
        <v>0.08</v>
      </c>
      <c r="C11" s="28">
        <v>3360000</v>
      </c>
      <c r="D11" s="28">
        <v>3360000</v>
      </c>
      <c r="E11" s="28">
        <v>2800000</v>
      </c>
      <c r="F11" s="28">
        <v>2720000</v>
      </c>
      <c r="G11" s="29">
        <v>2320000</v>
      </c>
    </row>
    <row r="12" spans="2:7">
      <c r="B12" s="30">
        <v>0.09</v>
      </c>
      <c r="C12" s="28">
        <v>3780000</v>
      </c>
      <c r="D12" s="28">
        <v>3780000</v>
      </c>
      <c r="E12" s="28">
        <v>3150000</v>
      </c>
      <c r="F12" s="28">
        <v>3060000</v>
      </c>
      <c r="G12" s="29">
        <v>2610000</v>
      </c>
    </row>
    <row r="13" spans="2:7">
      <c r="B13" s="30">
        <v>0.1</v>
      </c>
      <c r="C13" s="28">
        <v>4200000</v>
      </c>
      <c r="D13" s="28">
        <v>4200000</v>
      </c>
      <c r="E13" s="28">
        <v>3499999.9999999995</v>
      </c>
      <c r="F13" s="28">
        <v>3399999.9999999995</v>
      </c>
      <c r="G13" s="29">
        <v>2899999.9999999995</v>
      </c>
    </row>
    <row r="14" spans="2:7">
      <c r="B14" s="30">
        <v>0.11</v>
      </c>
      <c r="C14" s="28">
        <v>4619999.9999999991</v>
      </c>
      <c r="D14" s="28">
        <v>4619999.9999999991</v>
      </c>
      <c r="E14" s="28">
        <v>3849999.9999999995</v>
      </c>
      <c r="F14" s="28">
        <v>3739999.9999999995</v>
      </c>
      <c r="G14" s="29">
        <v>3189999.9999999995</v>
      </c>
    </row>
    <row r="15" spans="2:7">
      <c r="B15" s="30">
        <v>0.12</v>
      </c>
      <c r="C15" s="28">
        <v>5039999.9999999991</v>
      </c>
      <c r="D15" s="28">
        <v>5039999.9999999991</v>
      </c>
      <c r="E15" s="28">
        <v>4199999.9999999991</v>
      </c>
      <c r="F15" s="28">
        <v>4079999.9999999995</v>
      </c>
      <c r="G15" s="29">
        <v>3479999.9999999995</v>
      </c>
    </row>
    <row r="16" spans="2:7">
      <c r="B16" s="30">
        <v>0.13</v>
      </c>
      <c r="C16" s="28">
        <v>5459999.9999999991</v>
      </c>
      <c r="D16" s="28">
        <v>5459999.9999999991</v>
      </c>
      <c r="E16" s="28">
        <v>4549999.9999999991</v>
      </c>
      <c r="F16" s="28">
        <v>4419999.9999999991</v>
      </c>
      <c r="G16" s="29">
        <v>3769999.9999999995</v>
      </c>
    </row>
    <row r="17" spans="2:7">
      <c r="B17" s="30">
        <v>0.14000000000000001</v>
      </c>
      <c r="C17" s="28">
        <v>5879999.9999999991</v>
      </c>
      <c r="D17" s="28">
        <v>5879999.9999999991</v>
      </c>
      <c r="E17" s="28">
        <v>4899999.9999999991</v>
      </c>
      <c r="F17" s="28">
        <v>4759999.9999999991</v>
      </c>
      <c r="G17" s="29">
        <v>4059999.9999999995</v>
      </c>
    </row>
    <row r="18" spans="2:7">
      <c r="B18" s="30">
        <v>0.15</v>
      </c>
      <c r="C18" s="28">
        <v>6300000</v>
      </c>
      <c r="D18" s="28">
        <v>6300000</v>
      </c>
      <c r="E18" s="28">
        <v>5250000</v>
      </c>
      <c r="F18" s="28">
        <v>5100000</v>
      </c>
      <c r="G18" s="29">
        <v>4350000</v>
      </c>
    </row>
    <row r="19" spans="2:7">
      <c r="B19" s="30">
        <v>0.16</v>
      </c>
      <c r="C19" s="28">
        <v>6720000</v>
      </c>
      <c r="D19" s="28">
        <v>6720000</v>
      </c>
      <c r="E19" s="28">
        <v>5600000</v>
      </c>
      <c r="F19" s="28">
        <v>5440000</v>
      </c>
      <c r="G19" s="29">
        <v>4640000</v>
      </c>
    </row>
    <row r="20" spans="2:7">
      <c r="B20" s="30">
        <v>0.17</v>
      </c>
      <c r="C20" s="28">
        <v>7140000.0000000009</v>
      </c>
      <c r="D20" s="28">
        <v>7140000.0000000009</v>
      </c>
      <c r="E20" s="28">
        <v>5950000</v>
      </c>
      <c r="F20" s="28">
        <v>5780000</v>
      </c>
      <c r="G20" s="29">
        <v>4930000</v>
      </c>
    </row>
    <row r="21" spans="2:7">
      <c r="B21" s="30">
        <v>0.18</v>
      </c>
      <c r="C21" s="28">
        <v>7560000.0000000009</v>
      </c>
      <c r="D21" s="28">
        <v>7560000.0000000009</v>
      </c>
      <c r="E21" s="28">
        <v>6300000.0000000009</v>
      </c>
      <c r="F21" s="28">
        <v>6120000.0000000009</v>
      </c>
      <c r="G21" s="29">
        <v>5220000.0000000009</v>
      </c>
    </row>
    <row r="22" spans="2:7">
      <c r="B22" s="30">
        <v>0.19</v>
      </c>
      <c r="C22" s="28">
        <v>7980000.0000000009</v>
      </c>
      <c r="D22" s="28">
        <v>7980000.0000000009</v>
      </c>
      <c r="E22" s="28">
        <v>6650000.0000000009</v>
      </c>
      <c r="F22" s="28">
        <v>6460000.0000000009</v>
      </c>
      <c r="G22" s="29">
        <v>5510000.0000000009</v>
      </c>
    </row>
    <row r="23" spans="2:7">
      <c r="B23" s="30">
        <v>0.2</v>
      </c>
      <c r="C23" s="28">
        <v>8400000.0000000019</v>
      </c>
      <c r="D23" s="28">
        <v>8400000.0000000019</v>
      </c>
      <c r="E23" s="28">
        <v>7000000.0000000009</v>
      </c>
      <c r="F23" s="28">
        <v>6800000.0000000009</v>
      </c>
      <c r="G23" s="29">
        <v>5800000.0000000009</v>
      </c>
    </row>
    <row r="24" spans="2:7">
      <c r="B24" s="30">
        <v>0.21</v>
      </c>
      <c r="C24" s="28">
        <v>8820000.0000000019</v>
      </c>
      <c r="D24" s="28">
        <v>8820000.0000000019</v>
      </c>
      <c r="E24" s="28">
        <v>7350000.0000000019</v>
      </c>
      <c r="F24" s="28">
        <v>7140000.0000000019</v>
      </c>
      <c r="G24" s="29">
        <v>6090000.0000000009</v>
      </c>
    </row>
    <row r="25" spans="2:7">
      <c r="B25" s="30">
        <v>0.22</v>
      </c>
      <c r="C25" s="28">
        <v>9240000.0000000019</v>
      </c>
      <c r="D25" s="28">
        <v>9240000.0000000019</v>
      </c>
      <c r="E25" s="28">
        <v>7700000.0000000019</v>
      </c>
      <c r="F25" s="28">
        <v>7480000.0000000019</v>
      </c>
      <c r="G25" s="29">
        <v>6380000.0000000019</v>
      </c>
    </row>
    <row r="26" spans="2:7">
      <c r="B26" s="30">
        <v>0.23</v>
      </c>
      <c r="C26" s="28">
        <v>9660000.0000000019</v>
      </c>
      <c r="D26" s="28">
        <v>9660000.0000000019</v>
      </c>
      <c r="E26" s="28">
        <v>8050000.0000000019</v>
      </c>
      <c r="F26" s="28">
        <v>7820000.0000000019</v>
      </c>
      <c r="G26" s="29">
        <v>6670000.0000000019</v>
      </c>
    </row>
    <row r="27" spans="2:7">
      <c r="B27" s="30">
        <v>0.24</v>
      </c>
      <c r="C27" s="28">
        <v>10080000.000000004</v>
      </c>
      <c r="D27" s="28">
        <v>10080000.000000004</v>
      </c>
      <c r="E27" s="28">
        <v>8400000.0000000019</v>
      </c>
      <c r="F27" s="28">
        <v>8160000.0000000028</v>
      </c>
      <c r="G27" s="29">
        <v>6960000.0000000019</v>
      </c>
    </row>
    <row r="28" spans="2:7">
      <c r="B28" s="31">
        <v>0.25</v>
      </c>
      <c r="C28" s="22">
        <v>10500000.000000002</v>
      </c>
      <c r="D28" s="22">
        <v>10500000.000000002</v>
      </c>
      <c r="E28" s="22">
        <v>8750000.0000000019</v>
      </c>
      <c r="F28" s="22">
        <v>8500000.0000000019</v>
      </c>
      <c r="G28" s="23">
        <v>7250000.0000000019</v>
      </c>
    </row>
  </sheetData>
  <sheetProtection algorithmName="SHA-512" hashValue="FWnKrQn/KPdHKny7NUtMhbIIHi+XF9m+7ukvWX/4IrKuGW2BnoXUmV8wXDEoFHMekQGGRFU9nG/fdbxladVDiw==" saltValue="AueFwIPRBriTlveNmgoRGQ==" spinCount="100000" sheet="1" objects="1" scenarios="1"/>
  <mergeCells count="2">
    <mergeCell ref="B1:B3"/>
    <mergeCell ref="D1:G1"/>
  </mergeCells>
  <phoneticPr fontId="1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I B b U 3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F C A W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g F t T K I p H u A 4 A A A A R A A A A E w A c A E Z v c m 1 1 b G F z L 1 N l Y 3 R p b 2 4 x L m 0 g o h g A K K A U A A A A A A A A A A A A A A A A A A A A A A A A A A A A K 0 5 N L s n M z 1 M I h t C G 1 g B Q S w E C L Q A U A A I A C A B Q g F t T e T H e P 6 U A A A D 1 A A A A E g A A A A A A A A A A A A A A A A A A A A A A Q 2 9 u Z m l n L 1 B h Y 2 t h Z 2 U u e G 1 s U E s B A i 0 A F A A C A A g A U I B b U w / K 6 a u k A A A A 6 Q A A A B M A A A A A A A A A A A A A A A A A 8 Q A A A F t D b 2 5 0 Z W 5 0 X 1 R 5 c G V z X S 5 4 b W x Q S w E C L Q A U A A I A C A B Q g F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q + 9 X D 6 A O U q b 5 X 9 t J W 8 h g g A A A A A C A A A A A A A D Z g A A w A A A A B A A A A B e V 2 R v X 8 9 G X j K B J 0 u 4 F / p L A A A A A A S A A A C g A A A A E A A A A G U q 6 v e h X X + z Y P T 4 / 5 i 8 1 8 B Q A A A A 5 + j + 0 3 R t j l / u S o c h o i V 8 6 7 T J w v X F + Q F K 4 B g c 9 n p H A V 0 v N i 8 4 0 d I F g P b S W c M B U y W Q k A O l V 7 6 I s b 3 / v S u h 5 F g Y a P k g r n R M k r 4 C 5 v Y k t y N p d R 8 U A A A A G 2 U c G u J X u 4 P R H 9 d G t q y q t M b S r w 4 = < / D a t a M a s h u p > 
</file>

<file path=customXml/itemProps1.xml><?xml version="1.0" encoding="utf-8"?>
<ds:datastoreItem xmlns:ds="http://schemas.openxmlformats.org/officeDocument/2006/customXml" ds:itemID="{9682E430-E9CD-41F2-99A3-5FC4DFF5F9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【様式】別紙2ＰＩ人件費積算シート</vt:lpstr>
      <vt:lpstr>人件費標準単価表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2021-11-22T07:43:21Z</dcterms:created>
  <dcterms:modified xsi:type="dcterms:W3CDTF">2025-02-12T04:04:54Z</dcterms:modified>
</cp:coreProperties>
</file>